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SF Facilities\Facilities\Publications\Life-Cycle Cost Analysis Handbook\2018 Ed\"/>
    </mc:Choice>
  </mc:AlternateContent>
  <bookViews>
    <workbookView xWindow="360" yWindow="75" windowWidth="11340" windowHeight="6795"/>
  </bookViews>
  <sheets>
    <sheet name="SUMMARY" sheetId="4" r:id="rId1"/>
    <sheet name="Alternate 1" sheetId="1" r:id="rId2"/>
    <sheet name="Alternate 2" sheetId="7" r:id="rId3"/>
    <sheet name="Alternate 3" sheetId="8" r:id="rId4"/>
  </sheets>
  <definedNames>
    <definedName name="_gsf1">'Alternate 1'!$D$5</definedName>
    <definedName name="_gsf2">'Alternate 2'!$D$5</definedName>
    <definedName name="_gsf3">'Alternate 3'!$D$5</definedName>
    <definedName name="drate">SUMMARY!$C$6</definedName>
    <definedName name="LCC_Alt1">'Alternate 1'!$G$120</definedName>
    <definedName name="LCC_Alt2">'Alternate 2'!$G$120</definedName>
    <definedName name="LCC_Alt3">'Alternate 3'!$G$120</definedName>
    <definedName name="_xlnm.Print_Area" localSheetId="1">'Alternate 1'!$A$1:$G$120</definedName>
    <definedName name="_xlnm.Print_Area" localSheetId="2">'Alternate 2'!$A$1:$G$120</definedName>
    <definedName name="_xlnm.Print_Area" localSheetId="3">'Alternate 3'!$A$1:$G$120</definedName>
    <definedName name="_xlnm.Print_Area" localSheetId="0">SUMMARY!$A$1:$D$21</definedName>
    <definedName name="_xlnm.Print_Titles" localSheetId="1">'Alternate 1'!$1:$6</definedName>
    <definedName name="_xlnm.Print_Titles" localSheetId="2">'Alternate 2'!$1:$6</definedName>
    <definedName name="_xlnm.Print_Titles" localSheetId="3">'Alternate 3'!$1:$6</definedName>
    <definedName name="RowTitleRegion1.B2.C7.1" comment="General Project Information" localSheetId="0">SUMMARY!$B$1</definedName>
    <definedName name="time">SUMMARY!$C$5</definedName>
    <definedName name="TitleRegion1.A6.G120.2" comment="Alternate 1 Data Entry, Initial and Future Expenses" localSheetId="1">'Alternate 1'!$A$6</definedName>
    <definedName name="TitleRegion1.A6.G120.3" comment="Alternate 2 Data Entry, Initial and Future Expenses" localSheetId="2">'Alternate 2'!$A$6</definedName>
    <definedName name="TitleRegion1.A6.G120.4" comment="Alternate 3 Data Entry, Initial and Future Expenses" localSheetId="3">'Alternate 3'!$A$6</definedName>
    <definedName name="TitleRegion2.A10.D19.2" comment="Project Alternatives Analysis" localSheetId="0">SUMMARY!$A$9</definedName>
  </definedNames>
  <calcPr calcId="152511"/>
</workbook>
</file>

<file path=xl/calcChain.xml><?xml version="1.0" encoding="utf-8"?>
<calcChain xmlns="http://schemas.openxmlformats.org/spreadsheetml/2006/main">
  <c r="D117" i="7" l="1"/>
  <c r="D117" i="8"/>
  <c r="D117" i="1"/>
  <c r="D116" i="7"/>
  <c r="D116" i="8"/>
  <c r="D116" i="1"/>
  <c r="D115" i="7"/>
  <c r="D115" i="8"/>
  <c r="D115" i="1"/>
  <c r="D114" i="7"/>
  <c r="D114" i="8"/>
  <c r="D114" i="1"/>
  <c r="D113" i="7"/>
  <c r="D113" i="8"/>
  <c r="D113" i="1"/>
  <c r="D112" i="7"/>
  <c r="D112" i="8"/>
  <c r="D112" i="1"/>
  <c r="D111" i="7"/>
  <c r="D111" i="8"/>
  <c r="D111" i="1"/>
  <c r="D110" i="7"/>
  <c r="D110" i="8"/>
  <c r="D110" i="1"/>
  <c r="D109" i="7"/>
  <c r="D109" i="8"/>
  <c r="D109" i="1"/>
  <c r="D108" i="7"/>
  <c r="D108" i="8"/>
  <c r="D108" i="1"/>
  <c r="D107" i="7"/>
  <c r="D107" i="8"/>
  <c r="D107" i="1"/>
  <c r="D106" i="7"/>
  <c r="D106" i="8"/>
  <c r="D106" i="1"/>
  <c r="D105" i="7"/>
  <c r="D105" i="8"/>
  <c r="D105" i="1"/>
  <c r="D104" i="7"/>
  <c r="D104" i="8"/>
  <c r="D104" i="1"/>
  <c r="D103" i="7"/>
  <c r="D103" i="8"/>
  <c r="D103" i="1"/>
  <c r="D102" i="7"/>
  <c r="D102" i="8"/>
  <c r="D102" i="1"/>
  <c r="D101" i="7"/>
  <c r="D101" i="8"/>
  <c r="D101" i="1"/>
  <c r="D100" i="7"/>
  <c r="D100" i="8"/>
  <c r="D100" i="1"/>
  <c r="D99" i="7"/>
  <c r="D99" i="8"/>
  <c r="D99" i="1"/>
  <c r="D98" i="7"/>
  <c r="D98" i="8"/>
  <c r="D98" i="1"/>
  <c r="D97" i="7"/>
  <c r="D97" i="8"/>
  <c r="D97" i="1"/>
  <c r="D96" i="7"/>
  <c r="D96" i="8"/>
  <c r="D96" i="1"/>
  <c r="D95" i="7"/>
  <c r="D95" i="8"/>
  <c r="D95" i="1"/>
  <c r="D94" i="7"/>
  <c r="D94" i="8"/>
  <c r="D94" i="1"/>
  <c r="D93" i="7"/>
  <c r="D93" i="8"/>
  <c r="D93" i="1"/>
  <c r="D92" i="7"/>
  <c r="D92" i="8"/>
  <c r="D92" i="1"/>
  <c r="D91" i="7"/>
  <c r="D91" i="8"/>
  <c r="D91" i="1"/>
  <c r="F119" i="7"/>
  <c r="F119" i="8"/>
  <c r="F119" i="1"/>
  <c r="F118" i="7"/>
  <c r="F118" i="8"/>
  <c r="F118" i="1"/>
  <c r="F117" i="7"/>
  <c r="F117" i="8"/>
  <c r="F117" i="1"/>
  <c r="F116" i="7"/>
  <c r="F116" i="8"/>
  <c r="F116" i="1"/>
  <c r="F115" i="7"/>
  <c r="F115" i="8"/>
  <c r="F115" i="1"/>
  <c r="F114" i="7"/>
  <c r="F114" i="8"/>
  <c r="F114" i="1"/>
  <c r="F113" i="7"/>
  <c r="F113" i="8"/>
  <c r="F113" i="1"/>
  <c r="F112" i="7"/>
  <c r="F112" i="8"/>
  <c r="F112" i="1"/>
  <c r="F111" i="7"/>
  <c r="F111" i="8"/>
  <c r="F111" i="1"/>
  <c r="F110" i="7"/>
  <c r="F110" i="8"/>
  <c r="F110" i="1"/>
  <c r="F109" i="7"/>
  <c r="F109" i="8"/>
  <c r="F109" i="1"/>
  <c r="F108" i="7"/>
  <c r="F108" i="8"/>
  <c r="F108" i="1"/>
  <c r="F107" i="7"/>
  <c r="F107" i="8"/>
  <c r="F107" i="1"/>
  <c r="F106" i="7"/>
  <c r="F106" i="8"/>
  <c r="F106" i="1"/>
  <c r="F105" i="7"/>
  <c r="F105" i="8"/>
  <c r="F105" i="1"/>
  <c r="F104" i="7"/>
  <c r="F104" i="8"/>
  <c r="F104" i="1"/>
  <c r="F103" i="7"/>
  <c r="F103" i="8"/>
  <c r="F103" i="1"/>
  <c r="F102" i="7"/>
  <c r="F102" i="8"/>
  <c r="F102" i="1"/>
  <c r="F101" i="7"/>
  <c r="F101" i="8"/>
  <c r="F101" i="1"/>
  <c r="F100" i="7"/>
  <c r="F100" i="8"/>
  <c r="F100" i="1"/>
  <c r="F99" i="7"/>
  <c r="F99" i="8"/>
  <c r="F99" i="1"/>
  <c r="F98" i="7"/>
  <c r="F98" i="8"/>
  <c r="F98" i="1"/>
  <c r="F97" i="7"/>
  <c r="F97" i="8"/>
  <c r="F97" i="1"/>
  <c r="F96" i="7"/>
  <c r="F96" i="8"/>
  <c r="F96" i="1"/>
  <c r="F95" i="7"/>
  <c r="F95" i="8"/>
  <c r="F95" i="1"/>
  <c r="F94" i="7"/>
  <c r="F94" i="8"/>
  <c r="F94" i="1"/>
  <c r="F93" i="7"/>
  <c r="F93" i="8"/>
  <c r="F93" i="1"/>
  <c r="F92" i="7"/>
  <c r="F92" i="8"/>
  <c r="F92" i="1"/>
  <c r="F91" i="7"/>
  <c r="F91" i="8"/>
  <c r="F91" i="1"/>
  <c r="D119" i="7"/>
  <c r="D119" i="8"/>
  <c r="D119" i="1"/>
  <c r="D118" i="7"/>
  <c r="D118" i="8"/>
  <c r="D118" i="1"/>
  <c r="C119" i="7"/>
  <c r="C119" i="8"/>
  <c r="C119" i="1"/>
  <c r="C118" i="7"/>
  <c r="C118" i="8"/>
  <c r="C118" i="1"/>
  <c r="B119" i="7"/>
  <c r="B119" i="8"/>
  <c r="B119" i="1"/>
  <c r="B118" i="7"/>
  <c r="B118" i="8"/>
  <c r="B118" i="1"/>
  <c r="A119" i="1" l="1"/>
  <c r="A118" i="1"/>
  <c r="A119" i="7"/>
  <c r="A118" i="7"/>
  <c r="A119" i="8"/>
  <c r="A118" i="8"/>
  <c r="A89" i="1"/>
  <c r="A89" i="7"/>
  <c r="A89" i="8"/>
  <c r="A88" i="1"/>
  <c r="A88" i="7"/>
  <c r="A88" i="8"/>
  <c r="E118" i="1"/>
  <c r="G118" i="1"/>
  <c r="E118" i="7"/>
  <c r="G118" i="7"/>
  <c r="E118" i="8"/>
  <c r="G118" i="8"/>
  <c r="E88" i="1"/>
  <c r="G88" i="1"/>
  <c r="E88" i="7"/>
  <c r="G88" i="7"/>
  <c r="E88" i="8"/>
  <c r="G88" i="8"/>
  <c r="E58" i="1"/>
  <c r="F58" i="1"/>
  <c r="G58" i="1"/>
  <c r="E58" i="7"/>
  <c r="F58" i="7"/>
  <c r="G58" i="7"/>
  <c r="E58" i="8"/>
  <c r="F58" i="8"/>
  <c r="G58" i="8"/>
  <c r="G92" i="8" l="1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9" i="8"/>
  <c r="G91" i="8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9" i="7"/>
  <c r="G91" i="7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9" i="1"/>
  <c r="G91" i="1"/>
  <c r="B112" i="1" l="1"/>
  <c r="E112" i="1" s="1"/>
  <c r="B82" i="1"/>
  <c r="E82" i="1" s="1"/>
  <c r="G82" i="1" s="1"/>
  <c r="F52" i="1"/>
  <c r="B52" i="1"/>
  <c r="E52" i="1" s="1"/>
  <c r="B116" i="1"/>
  <c r="E116" i="1" s="1"/>
  <c r="B115" i="1"/>
  <c r="E115" i="1" s="1"/>
  <c r="B114" i="1"/>
  <c r="E114" i="1" s="1"/>
  <c r="B111" i="1"/>
  <c r="E111" i="1" s="1"/>
  <c r="B109" i="1"/>
  <c r="B108" i="1"/>
  <c r="E108" i="1" s="1"/>
  <c r="B106" i="1"/>
  <c r="E106" i="1" s="1"/>
  <c r="B104" i="1"/>
  <c r="E104" i="1" s="1"/>
  <c r="B94" i="1"/>
  <c r="E94" i="1" s="1"/>
  <c r="B93" i="1"/>
  <c r="E93" i="1" s="1"/>
  <c r="B86" i="1"/>
  <c r="E86" i="1" s="1"/>
  <c r="G86" i="1" s="1"/>
  <c r="B85" i="1"/>
  <c r="E85" i="1" s="1"/>
  <c r="G85" i="1" s="1"/>
  <c r="B84" i="1"/>
  <c r="B81" i="1"/>
  <c r="E81" i="1" s="1"/>
  <c r="G81" i="1" s="1"/>
  <c r="B79" i="1"/>
  <c r="E79" i="1" s="1"/>
  <c r="G79" i="1" s="1"/>
  <c r="B78" i="1"/>
  <c r="E78" i="1" s="1"/>
  <c r="G78" i="1" s="1"/>
  <c r="B76" i="1"/>
  <c r="E76" i="1" s="1"/>
  <c r="G76" i="1" s="1"/>
  <c r="B74" i="1"/>
  <c r="E74" i="1" s="1"/>
  <c r="G74" i="1" s="1"/>
  <c r="B64" i="1"/>
  <c r="E64" i="1" s="1"/>
  <c r="G64" i="1" s="1"/>
  <c r="B63" i="1"/>
  <c r="E63" i="1" s="1"/>
  <c r="G63" i="1" s="1"/>
  <c r="B56" i="1"/>
  <c r="E56" i="1" s="1"/>
  <c r="B55" i="1"/>
  <c r="E55" i="1" s="1"/>
  <c r="B54" i="1"/>
  <c r="E54" i="1" s="1"/>
  <c r="B51" i="1"/>
  <c r="E51" i="1" s="1"/>
  <c r="B49" i="1"/>
  <c r="E49" i="1" s="1"/>
  <c r="B48" i="1"/>
  <c r="E48" i="1" s="1"/>
  <c r="B46" i="1"/>
  <c r="E46" i="1" s="1"/>
  <c r="B44" i="1"/>
  <c r="E44" i="1" s="1"/>
  <c r="B34" i="1"/>
  <c r="E34" i="1" s="1"/>
  <c r="B33" i="1"/>
  <c r="E33" i="1" s="1"/>
  <c r="E89" i="1"/>
  <c r="G89" i="1" s="1"/>
  <c r="E87" i="1"/>
  <c r="G87" i="1" s="1"/>
  <c r="E84" i="1"/>
  <c r="G84" i="1" s="1"/>
  <c r="E83" i="1"/>
  <c r="G83" i="1" s="1"/>
  <c r="E80" i="1"/>
  <c r="G80" i="1" s="1"/>
  <c r="E77" i="1"/>
  <c r="G77" i="1" s="1"/>
  <c r="E75" i="1"/>
  <c r="G75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7" i="1"/>
  <c r="G67" i="1" s="1"/>
  <c r="E66" i="1"/>
  <c r="G66" i="1" s="1"/>
  <c r="E65" i="1"/>
  <c r="G65" i="1" s="1"/>
  <c r="E62" i="1"/>
  <c r="G62" i="1" s="1"/>
  <c r="E61" i="1"/>
  <c r="G61" i="1" s="1"/>
  <c r="D4" i="1"/>
  <c r="D3" i="1"/>
  <c r="D2" i="1"/>
  <c r="D1" i="1"/>
  <c r="E119" i="1"/>
  <c r="E117" i="1"/>
  <c r="E113" i="1"/>
  <c r="E110" i="1"/>
  <c r="E109" i="1"/>
  <c r="E107" i="1"/>
  <c r="E105" i="1"/>
  <c r="E103" i="1"/>
  <c r="E102" i="1"/>
  <c r="E101" i="1"/>
  <c r="E100" i="1"/>
  <c r="E99" i="1"/>
  <c r="E98" i="1"/>
  <c r="E97" i="1"/>
  <c r="E96" i="1"/>
  <c r="E95" i="1"/>
  <c r="E92" i="1"/>
  <c r="E91" i="1"/>
  <c r="E21" i="1"/>
  <c r="F57" i="1"/>
  <c r="E57" i="1"/>
  <c r="F50" i="1"/>
  <c r="E50" i="1"/>
  <c r="F45" i="1"/>
  <c r="E45" i="1"/>
  <c r="F49" i="1"/>
  <c r="E15" i="1"/>
  <c r="G15" i="1" s="1"/>
  <c r="E14" i="1"/>
  <c r="G14" i="1" s="1"/>
  <c r="E16" i="1"/>
  <c r="G16" i="1" s="1"/>
  <c r="E11" i="1"/>
  <c r="G11" i="1" s="1"/>
  <c r="E9" i="1"/>
  <c r="G9" i="1" s="1"/>
  <c r="F56" i="1"/>
  <c r="F55" i="1"/>
  <c r="F54" i="1"/>
  <c r="F48" i="1"/>
  <c r="F51" i="1"/>
  <c r="F46" i="1"/>
  <c r="F42" i="1"/>
  <c r="E42" i="1"/>
  <c r="F41" i="1"/>
  <c r="E41" i="1"/>
  <c r="F43" i="1"/>
  <c r="E43" i="1"/>
  <c r="F44" i="1"/>
  <c r="F40" i="1"/>
  <c r="E40" i="1"/>
  <c r="F37" i="1"/>
  <c r="E37" i="1"/>
  <c r="F36" i="1"/>
  <c r="E36" i="1"/>
  <c r="F32" i="1"/>
  <c r="E32" i="1"/>
  <c r="E10" i="1"/>
  <c r="G10" i="1" s="1"/>
  <c r="E12" i="1"/>
  <c r="G12" i="1" s="1"/>
  <c r="E13" i="1"/>
  <c r="G13" i="1" s="1"/>
  <c r="E17" i="1"/>
  <c r="G17" i="1" s="1"/>
  <c r="E18" i="1"/>
  <c r="G18" i="1" s="1"/>
  <c r="F21" i="1"/>
  <c r="F22" i="1"/>
  <c r="E22" i="1"/>
  <c r="F23" i="1"/>
  <c r="E23" i="1"/>
  <c r="F24" i="1"/>
  <c r="E24" i="1"/>
  <c r="F25" i="1"/>
  <c r="E25" i="1"/>
  <c r="F26" i="1"/>
  <c r="E26" i="1"/>
  <c r="F27" i="1"/>
  <c r="E27" i="1"/>
  <c r="F28" i="1"/>
  <c r="E28" i="1"/>
  <c r="F29" i="1"/>
  <c r="E29" i="1"/>
  <c r="F31" i="1"/>
  <c r="E31" i="1"/>
  <c r="F33" i="1"/>
  <c r="F34" i="1"/>
  <c r="F35" i="1"/>
  <c r="E35" i="1"/>
  <c r="F38" i="1"/>
  <c r="E38" i="1"/>
  <c r="F39" i="1"/>
  <c r="E39" i="1"/>
  <c r="F47" i="1"/>
  <c r="E47" i="1"/>
  <c r="F53" i="1"/>
  <c r="E53" i="1"/>
  <c r="F59" i="1"/>
  <c r="E59" i="1"/>
  <c r="B112" i="7"/>
  <c r="E112" i="7" s="1"/>
  <c r="B82" i="7"/>
  <c r="E82" i="7" s="1"/>
  <c r="G82" i="7" s="1"/>
  <c r="F52" i="7"/>
  <c r="B52" i="7"/>
  <c r="E52" i="7" s="1"/>
  <c r="B116" i="7"/>
  <c r="E116" i="7" s="1"/>
  <c r="B115" i="7"/>
  <c r="E115" i="7" s="1"/>
  <c r="B114" i="7"/>
  <c r="E114" i="7" s="1"/>
  <c r="B111" i="7"/>
  <c r="E111" i="7" s="1"/>
  <c r="B109" i="7"/>
  <c r="E109" i="7" s="1"/>
  <c r="B108" i="7"/>
  <c r="E108" i="7" s="1"/>
  <c r="B106" i="7"/>
  <c r="E106" i="7" s="1"/>
  <c r="B104" i="7"/>
  <c r="E104" i="7" s="1"/>
  <c r="B94" i="7"/>
  <c r="E94" i="7" s="1"/>
  <c r="B93" i="7"/>
  <c r="E93" i="7" s="1"/>
  <c r="B86" i="7"/>
  <c r="E86" i="7" s="1"/>
  <c r="G86" i="7" s="1"/>
  <c r="B85" i="7"/>
  <c r="E85" i="7" s="1"/>
  <c r="G85" i="7" s="1"/>
  <c r="B84" i="7"/>
  <c r="E84" i="7" s="1"/>
  <c r="G84" i="7" s="1"/>
  <c r="B81" i="7"/>
  <c r="E81" i="7" s="1"/>
  <c r="G81" i="7" s="1"/>
  <c r="B79" i="7"/>
  <c r="E79" i="7" s="1"/>
  <c r="G79" i="7" s="1"/>
  <c r="B78" i="7"/>
  <c r="E78" i="7" s="1"/>
  <c r="G78" i="7" s="1"/>
  <c r="B76" i="7"/>
  <c r="E76" i="7" s="1"/>
  <c r="G76" i="7" s="1"/>
  <c r="B74" i="7"/>
  <c r="E74" i="7" s="1"/>
  <c r="G74" i="7" s="1"/>
  <c r="B64" i="7"/>
  <c r="E64" i="7" s="1"/>
  <c r="G64" i="7" s="1"/>
  <c r="B63" i="7"/>
  <c r="E63" i="7" s="1"/>
  <c r="G63" i="7" s="1"/>
  <c r="B56" i="7"/>
  <c r="E56" i="7" s="1"/>
  <c r="B55" i="7"/>
  <c r="E55" i="7" s="1"/>
  <c r="B54" i="7"/>
  <c r="E54" i="7" s="1"/>
  <c r="B51" i="7"/>
  <c r="E51" i="7" s="1"/>
  <c r="B49" i="7"/>
  <c r="E49" i="7" s="1"/>
  <c r="B48" i="7"/>
  <c r="E48" i="7" s="1"/>
  <c r="B46" i="7"/>
  <c r="E46" i="7" s="1"/>
  <c r="B44" i="7"/>
  <c r="E44" i="7" s="1"/>
  <c r="B34" i="7"/>
  <c r="E34" i="7" s="1"/>
  <c r="B33" i="7"/>
  <c r="E33" i="7" s="1"/>
  <c r="E89" i="7"/>
  <c r="G89" i="7" s="1"/>
  <c r="E87" i="7"/>
  <c r="G87" i="7" s="1"/>
  <c r="E83" i="7"/>
  <c r="G83" i="7" s="1"/>
  <c r="E80" i="7"/>
  <c r="G80" i="7" s="1"/>
  <c r="E77" i="7"/>
  <c r="G77" i="7" s="1"/>
  <c r="E75" i="7"/>
  <c r="G75" i="7" s="1"/>
  <c r="E73" i="7"/>
  <c r="G73" i="7" s="1"/>
  <c r="E72" i="7"/>
  <c r="G72" i="7" s="1"/>
  <c r="E71" i="7"/>
  <c r="G71" i="7" s="1"/>
  <c r="E70" i="7"/>
  <c r="G70" i="7" s="1"/>
  <c r="E69" i="7"/>
  <c r="G69" i="7" s="1"/>
  <c r="E68" i="7"/>
  <c r="G68" i="7" s="1"/>
  <c r="E67" i="7"/>
  <c r="G67" i="7" s="1"/>
  <c r="E66" i="7"/>
  <c r="G66" i="7" s="1"/>
  <c r="E65" i="7"/>
  <c r="G65" i="7" s="1"/>
  <c r="E62" i="7"/>
  <c r="G62" i="7" s="1"/>
  <c r="E61" i="7"/>
  <c r="G61" i="7" s="1"/>
  <c r="D4" i="7"/>
  <c r="D3" i="7"/>
  <c r="D2" i="7"/>
  <c r="D1" i="7"/>
  <c r="E119" i="7"/>
  <c r="E117" i="7"/>
  <c r="E113" i="7"/>
  <c r="E110" i="7"/>
  <c r="E107" i="7"/>
  <c r="E105" i="7"/>
  <c r="E103" i="7"/>
  <c r="E102" i="7"/>
  <c r="E101" i="7"/>
  <c r="E100" i="7"/>
  <c r="E99" i="7"/>
  <c r="E98" i="7"/>
  <c r="E97" i="7"/>
  <c r="E96" i="7"/>
  <c r="E95" i="7"/>
  <c r="E92" i="7"/>
  <c r="E91" i="7"/>
  <c r="F57" i="7"/>
  <c r="E57" i="7"/>
  <c r="F50" i="7"/>
  <c r="E50" i="7"/>
  <c r="F45" i="7"/>
  <c r="E45" i="7"/>
  <c r="F49" i="7"/>
  <c r="E15" i="7"/>
  <c r="G15" i="7" s="1"/>
  <c r="E14" i="7"/>
  <c r="G14" i="7" s="1"/>
  <c r="E16" i="7"/>
  <c r="G16" i="7" s="1"/>
  <c r="E11" i="7"/>
  <c r="G11" i="7" s="1"/>
  <c r="E9" i="7"/>
  <c r="G9" i="7" s="1"/>
  <c r="F56" i="7"/>
  <c r="F55" i="7"/>
  <c r="F54" i="7"/>
  <c r="F48" i="7"/>
  <c r="F51" i="7"/>
  <c r="F46" i="7"/>
  <c r="F42" i="7"/>
  <c r="E42" i="7"/>
  <c r="F41" i="7"/>
  <c r="E41" i="7"/>
  <c r="F43" i="7"/>
  <c r="E43" i="7"/>
  <c r="F44" i="7"/>
  <c r="F40" i="7"/>
  <c r="E40" i="7"/>
  <c r="F37" i="7"/>
  <c r="E37" i="7"/>
  <c r="F36" i="7"/>
  <c r="E36" i="7"/>
  <c r="F32" i="7"/>
  <c r="E32" i="7"/>
  <c r="E10" i="7"/>
  <c r="G10" i="7" s="1"/>
  <c r="E12" i="7"/>
  <c r="G12" i="7" s="1"/>
  <c r="E13" i="7"/>
  <c r="G13" i="7" s="1"/>
  <c r="E17" i="7"/>
  <c r="G17" i="7" s="1"/>
  <c r="E18" i="7"/>
  <c r="G18" i="7" s="1"/>
  <c r="F21" i="7"/>
  <c r="E21" i="7"/>
  <c r="F22" i="7"/>
  <c r="E22" i="7"/>
  <c r="F23" i="7"/>
  <c r="E23" i="7"/>
  <c r="F24" i="7"/>
  <c r="E24" i="7"/>
  <c r="F25" i="7"/>
  <c r="E25" i="7"/>
  <c r="F26" i="7"/>
  <c r="E26" i="7"/>
  <c r="F27" i="7"/>
  <c r="E27" i="7"/>
  <c r="F28" i="7"/>
  <c r="E28" i="7"/>
  <c r="F29" i="7"/>
  <c r="E29" i="7"/>
  <c r="F31" i="7"/>
  <c r="E31" i="7"/>
  <c r="F33" i="7"/>
  <c r="F34" i="7"/>
  <c r="F35" i="7"/>
  <c r="E35" i="7"/>
  <c r="F38" i="7"/>
  <c r="E38" i="7"/>
  <c r="F39" i="7"/>
  <c r="E39" i="7"/>
  <c r="F47" i="7"/>
  <c r="E47" i="7"/>
  <c r="F53" i="7"/>
  <c r="E53" i="7"/>
  <c r="F59" i="7"/>
  <c r="E59" i="7"/>
  <c r="B112" i="8"/>
  <c r="E112" i="8" s="1"/>
  <c r="B82" i="8"/>
  <c r="E82" i="8" s="1"/>
  <c r="G82" i="8" s="1"/>
  <c r="F52" i="8"/>
  <c r="B52" i="8"/>
  <c r="E52" i="8" s="1"/>
  <c r="B116" i="8"/>
  <c r="E116" i="8" s="1"/>
  <c r="B115" i="8"/>
  <c r="E115" i="8" s="1"/>
  <c r="B114" i="8"/>
  <c r="E114" i="8" s="1"/>
  <c r="B111" i="8"/>
  <c r="E111" i="8" s="1"/>
  <c r="B109" i="8"/>
  <c r="E109" i="8" s="1"/>
  <c r="B108" i="8"/>
  <c r="E108" i="8" s="1"/>
  <c r="B106" i="8"/>
  <c r="E106" i="8" s="1"/>
  <c r="B104" i="8"/>
  <c r="E104" i="8" s="1"/>
  <c r="B94" i="8"/>
  <c r="E94" i="8" s="1"/>
  <c r="B93" i="8"/>
  <c r="E93" i="8" s="1"/>
  <c r="B86" i="8"/>
  <c r="E86" i="8" s="1"/>
  <c r="G86" i="8" s="1"/>
  <c r="B85" i="8"/>
  <c r="E85" i="8" s="1"/>
  <c r="G85" i="8" s="1"/>
  <c r="B84" i="8"/>
  <c r="E84" i="8" s="1"/>
  <c r="G84" i="8" s="1"/>
  <c r="B81" i="8"/>
  <c r="E81" i="8" s="1"/>
  <c r="G81" i="8" s="1"/>
  <c r="B79" i="8"/>
  <c r="E79" i="8" s="1"/>
  <c r="G79" i="8" s="1"/>
  <c r="B78" i="8"/>
  <c r="E78" i="8" s="1"/>
  <c r="G78" i="8" s="1"/>
  <c r="B76" i="8"/>
  <c r="E76" i="8" s="1"/>
  <c r="G76" i="8" s="1"/>
  <c r="B74" i="8"/>
  <c r="E74" i="8" s="1"/>
  <c r="G74" i="8" s="1"/>
  <c r="B64" i="8"/>
  <c r="E64" i="8" s="1"/>
  <c r="G64" i="8" s="1"/>
  <c r="B63" i="8"/>
  <c r="E63" i="8" s="1"/>
  <c r="G63" i="8" s="1"/>
  <c r="B56" i="8"/>
  <c r="E56" i="8" s="1"/>
  <c r="B55" i="8"/>
  <c r="E55" i="8" s="1"/>
  <c r="B54" i="8"/>
  <c r="E54" i="8" s="1"/>
  <c r="B51" i="8"/>
  <c r="E51" i="8" s="1"/>
  <c r="B49" i="8"/>
  <c r="E49" i="8" s="1"/>
  <c r="B48" i="8"/>
  <c r="E48" i="8" s="1"/>
  <c r="B46" i="8"/>
  <c r="E46" i="8" s="1"/>
  <c r="B44" i="8"/>
  <c r="E44" i="8" s="1"/>
  <c r="B34" i="8"/>
  <c r="E34" i="8" s="1"/>
  <c r="B33" i="8"/>
  <c r="E33" i="8" s="1"/>
  <c r="E89" i="8"/>
  <c r="G89" i="8" s="1"/>
  <c r="E87" i="8"/>
  <c r="G87" i="8" s="1"/>
  <c r="E83" i="8"/>
  <c r="G83" i="8" s="1"/>
  <c r="E80" i="8"/>
  <c r="G80" i="8" s="1"/>
  <c r="E77" i="8"/>
  <c r="G77" i="8" s="1"/>
  <c r="E75" i="8"/>
  <c r="G75" i="8" s="1"/>
  <c r="E73" i="8"/>
  <c r="G73" i="8" s="1"/>
  <c r="E72" i="8"/>
  <c r="G72" i="8" s="1"/>
  <c r="E71" i="8"/>
  <c r="G71" i="8" s="1"/>
  <c r="E70" i="8"/>
  <c r="G70" i="8" s="1"/>
  <c r="E69" i="8"/>
  <c r="G69" i="8" s="1"/>
  <c r="E68" i="8"/>
  <c r="G68" i="8" s="1"/>
  <c r="E67" i="8"/>
  <c r="G67" i="8" s="1"/>
  <c r="E66" i="8"/>
  <c r="G66" i="8" s="1"/>
  <c r="E65" i="8"/>
  <c r="G65" i="8" s="1"/>
  <c r="E62" i="8"/>
  <c r="G62" i="8" s="1"/>
  <c r="E61" i="8"/>
  <c r="G61" i="8" s="1"/>
  <c r="D4" i="8"/>
  <c r="D3" i="8"/>
  <c r="D2" i="8"/>
  <c r="D1" i="8"/>
  <c r="E119" i="8"/>
  <c r="E117" i="8"/>
  <c r="E113" i="8"/>
  <c r="E110" i="8"/>
  <c r="E107" i="8"/>
  <c r="E105" i="8"/>
  <c r="E103" i="8"/>
  <c r="E102" i="8"/>
  <c r="E101" i="8"/>
  <c r="E100" i="8"/>
  <c r="E99" i="8"/>
  <c r="E98" i="8"/>
  <c r="E97" i="8"/>
  <c r="E96" i="8"/>
  <c r="E95" i="8"/>
  <c r="E92" i="8"/>
  <c r="E91" i="8"/>
  <c r="F57" i="8"/>
  <c r="E57" i="8"/>
  <c r="F50" i="8"/>
  <c r="E50" i="8"/>
  <c r="F45" i="8"/>
  <c r="E45" i="8"/>
  <c r="F49" i="8"/>
  <c r="E15" i="8"/>
  <c r="G15" i="8" s="1"/>
  <c r="E14" i="8"/>
  <c r="G14" i="8" s="1"/>
  <c r="E16" i="8"/>
  <c r="G16" i="8" s="1"/>
  <c r="E11" i="8"/>
  <c r="G11" i="8" s="1"/>
  <c r="E9" i="8"/>
  <c r="G9" i="8" s="1"/>
  <c r="F56" i="8"/>
  <c r="F55" i="8"/>
  <c r="F54" i="8"/>
  <c r="F48" i="8"/>
  <c r="F51" i="8"/>
  <c r="F46" i="8"/>
  <c r="F42" i="8"/>
  <c r="E42" i="8"/>
  <c r="F41" i="8"/>
  <c r="E41" i="8"/>
  <c r="F43" i="8"/>
  <c r="E43" i="8"/>
  <c r="F44" i="8"/>
  <c r="F40" i="8"/>
  <c r="E40" i="8"/>
  <c r="F37" i="8"/>
  <c r="E37" i="8"/>
  <c r="F36" i="8"/>
  <c r="E36" i="8"/>
  <c r="F32" i="8"/>
  <c r="E32" i="8"/>
  <c r="E10" i="8"/>
  <c r="G10" i="8" s="1"/>
  <c r="E12" i="8"/>
  <c r="G12" i="8" s="1"/>
  <c r="E13" i="8"/>
  <c r="G13" i="8" s="1"/>
  <c r="E17" i="8"/>
  <c r="G17" i="8" s="1"/>
  <c r="E18" i="8"/>
  <c r="G18" i="8" s="1"/>
  <c r="F21" i="8"/>
  <c r="E21" i="8"/>
  <c r="F22" i="8"/>
  <c r="E22" i="8"/>
  <c r="F23" i="8"/>
  <c r="E23" i="8"/>
  <c r="F24" i="8"/>
  <c r="E24" i="8"/>
  <c r="F25" i="8"/>
  <c r="E25" i="8"/>
  <c r="F26" i="8"/>
  <c r="E26" i="8"/>
  <c r="F27" i="8"/>
  <c r="E27" i="8"/>
  <c r="F28" i="8"/>
  <c r="E28" i="8"/>
  <c r="F29" i="8"/>
  <c r="E29" i="8"/>
  <c r="F31" i="8"/>
  <c r="E31" i="8"/>
  <c r="F33" i="8"/>
  <c r="F34" i="8"/>
  <c r="F35" i="8"/>
  <c r="E35" i="8"/>
  <c r="F38" i="8"/>
  <c r="E38" i="8"/>
  <c r="F39" i="8"/>
  <c r="E39" i="8"/>
  <c r="F47" i="8"/>
  <c r="E47" i="8"/>
  <c r="F53" i="8"/>
  <c r="E53" i="8"/>
  <c r="F59" i="8"/>
  <c r="E59" i="8"/>
  <c r="D16" i="4"/>
  <c r="C16" i="4"/>
  <c r="B16" i="4"/>
  <c r="G54" i="7" l="1"/>
  <c r="G48" i="8"/>
  <c r="G32" i="1"/>
  <c r="G39" i="8"/>
  <c r="G40" i="8"/>
  <c r="G59" i="7"/>
  <c r="G38" i="7"/>
  <c r="G46" i="7"/>
  <c r="G53" i="1"/>
  <c r="G29" i="1"/>
  <c r="G25" i="1"/>
  <c r="G43" i="1"/>
  <c r="G31" i="7"/>
  <c r="G26" i="7"/>
  <c r="G22" i="7"/>
  <c r="G33" i="8"/>
  <c r="G23" i="8"/>
  <c r="G51" i="8"/>
  <c r="G40" i="7"/>
  <c r="G47" i="1"/>
  <c r="G28" i="1"/>
  <c r="G24" i="1"/>
  <c r="G41" i="1"/>
  <c r="G32" i="7"/>
  <c r="G44" i="7"/>
  <c r="G45" i="7"/>
  <c r="G39" i="1"/>
  <c r="G27" i="1"/>
  <c r="G53" i="7"/>
  <c r="G35" i="7"/>
  <c r="G40" i="1"/>
  <c r="G24" i="8"/>
  <c r="G32" i="8"/>
  <c r="G46" i="8"/>
  <c r="C10" i="4"/>
  <c r="C17" i="4" s="1"/>
  <c r="G41" i="7"/>
  <c r="G35" i="1"/>
  <c r="G26" i="8"/>
  <c r="G37" i="8"/>
  <c r="G50" i="8"/>
  <c r="G36" i="7"/>
  <c r="G43" i="7"/>
  <c r="G59" i="1"/>
  <c r="G31" i="1"/>
  <c r="G22" i="1"/>
  <c r="G31" i="8"/>
  <c r="G51" i="7"/>
  <c r="G54" i="1"/>
  <c r="G34" i="1"/>
  <c r="G49" i="1"/>
  <c r="G55" i="1"/>
  <c r="G56" i="1"/>
  <c r="G42" i="8"/>
  <c r="G57" i="8"/>
  <c r="G29" i="7"/>
  <c r="G25" i="7"/>
  <c r="G21" i="7"/>
  <c r="G27" i="8"/>
  <c r="G54" i="8"/>
  <c r="G34" i="8"/>
  <c r="G45" i="1"/>
  <c r="G49" i="8"/>
  <c r="C14" i="4"/>
  <c r="G49" i="7"/>
  <c r="G56" i="7"/>
  <c r="G47" i="8"/>
  <c r="G44" i="8"/>
  <c r="G44" i="1"/>
  <c r="G51" i="1"/>
  <c r="G52" i="1"/>
  <c r="B10" i="4"/>
  <c r="B17" i="4" s="1"/>
  <c r="D14" i="4"/>
  <c r="G41" i="8"/>
  <c r="G55" i="8"/>
  <c r="G22" i="8"/>
  <c r="G36" i="8"/>
  <c r="G53" i="8"/>
  <c r="G28" i="8"/>
  <c r="G39" i="7"/>
  <c r="G34" i="7"/>
  <c r="G50" i="7"/>
  <c r="G55" i="7"/>
  <c r="G52" i="7"/>
  <c r="G36" i="1"/>
  <c r="G59" i="8"/>
  <c r="G47" i="7"/>
  <c r="G27" i="7"/>
  <c r="G57" i="7"/>
  <c r="C13" i="4"/>
  <c r="G38" i="1"/>
  <c r="G33" i="1"/>
  <c r="G26" i="1"/>
  <c r="G23" i="1"/>
  <c r="G42" i="1"/>
  <c r="G57" i="1"/>
  <c r="G46" i="1"/>
  <c r="D10" i="4"/>
  <c r="D17" i="4" s="1"/>
  <c r="G38" i="8"/>
  <c r="G25" i="8"/>
  <c r="G52" i="8"/>
  <c r="G23" i="7"/>
  <c r="G37" i="7"/>
  <c r="G42" i="7"/>
  <c r="G21" i="1"/>
  <c r="B13" i="4"/>
  <c r="B14" i="4"/>
  <c r="D13" i="4"/>
  <c r="G56" i="8"/>
  <c r="G35" i="8"/>
  <c r="G21" i="8"/>
  <c r="G24" i="7"/>
  <c r="G48" i="1"/>
  <c r="G29" i="8"/>
  <c r="G43" i="8"/>
  <c r="G45" i="8"/>
  <c r="G33" i="7"/>
  <c r="G28" i="7"/>
  <c r="G48" i="7"/>
  <c r="G37" i="1"/>
  <c r="G50" i="1"/>
  <c r="B11" i="4" l="1"/>
  <c r="B12" i="4"/>
  <c r="C11" i="4"/>
  <c r="D12" i="4"/>
  <c r="D11" i="4"/>
  <c r="G120" i="1"/>
  <c r="B15" i="4" s="1"/>
  <c r="B18" i="4" s="1"/>
  <c r="C12" i="4"/>
  <c r="G120" i="7"/>
  <c r="C15" i="4" s="1"/>
  <c r="C18" i="4" s="1"/>
  <c r="G120" i="8"/>
  <c r="D15" i="4" s="1"/>
  <c r="D18" i="4" s="1"/>
</calcChain>
</file>

<file path=xl/comments1.xml><?xml version="1.0" encoding="utf-8"?>
<comments xmlns="http://schemas.openxmlformats.org/spreadsheetml/2006/main">
  <authors>
    <author>Nathan Coffee</author>
  </authors>
  <commentList>
    <comment ref="F61" authorId="0" shapeId="0">
      <text>
        <r>
          <rPr>
            <sz val="8"/>
            <color indexed="81"/>
            <rFont val="Tahoma"/>
            <family val="2"/>
          </rPr>
          <t>Enter the number of years between scheduled replacements.  If the system is to be replaced every 5 years, then enter 5 years.  If the system is to be replaced every 15 years, then enter 15 years.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1" authorId="0" shapeId="0">
      <text>
        <r>
          <rPr>
            <sz val="8"/>
            <color indexed="81"/>
            <rFont val="Tahoma"/>
            <family val="2"/>
          </rPr>
          <t xml:space="preserve">Enter the life expectancy of the building system.  If the building system is intended to last 50 years, then enter "50".  If the system is expected to last 5 years, then enter "5".  This calculation assumes that the building system has been replaced as scheduled.
</t>
        </r>
      </text>
    </comment>
  </commentList>
</comments>
</file>

<file path=xl/comments2.xml><?xml version="1.0" encoding="utf-8"?>
<comments xmlns="http://schemas.openxmlformats.org/spreadsheetml/2006/main">
  <authors>
    <author>Nathan Coffee</author>
  </authors>
  <commentList>
    <comment ref="F61" authorId="0" shapeId="0">
      <text>
        <r>
          <rPr>
            <sz val="8"/>
            <color indexed="81"/>
            <rFont val="Tahoma"/>
            <family val="2"/>
          </rPr>
          <t>Enter the number of years between scheduled replacements.  If the system is to be replaced every 5 years, then enter 5 years.  If the system is to be replaced every 15 years, then enter 15 years.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1" authorId="0" shapeId="0">
      <text>
        <r>
          <rPr>
            <sz val="8"/>
            <color indexed="81"/>
            <rFont val="Tahoma"/>
            <family val="2"/>
          </rPr>
          <t xml:space="preserve">Enter the life expectancy of the building system.  If the building system is intended to last 50 years, then enter "50".  If the system is expected to last 5 years, then enter "5".  This calculation assumes that the building system has been replaced as scheduled.
</t>
        </r>
      </text>
    </comment>
  </commentList>
</comments>
</file>

<file path=xl/comments3.xml><?xml version="1.0" encoding="utf-8"?>
<comments xmlns="http://schemas.openxmlformats.org/spreadsheetml/2006/main">
  <authors>
    <author>Nathan Coffee</author>
  </authors>
  <commentList>
    <comment ref="F61" authorId="0" shapeId="0">
      <text>
        <r>
          <rPr>
            <sz val="8"/>
            <color indexed="81"/>
            <rFont val="Tahoma"/>
            <family val="2"/>
          </rPr>
          <t>Enter the number of years between scheduled replacements.  If the system is to be replaced every 5 years, then enter 5 years.  If the system is to be replaced every 15 years, then enter 15 years.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1" authorId="0" shapeId="0">
      <text>
        <r>
          <rPr>
            <sz val="8"/>
            <color indexed="81"/>
            <rFont val="Tahoma"/>
            <family val="2"/>
          </rPr>
          <t xml:space="preserve">Enter the life expectancy of the building system.  If the building system is intended to last 50 years, then enter "50".  If the system is expected to last 5 years, then enter "5".  This calculation assumes that the building system has been replaced as scheduled.
</t>
        </r>
      </text>
    </comment>
  </commentList>
</comments>
</file>

<file path=xl/sharedStrings.xml><?xml version="1.0" encoding="utf-8"?>
<sst xmlns="http://schemas.openxmlformats.org/spreadsheetml/2006/main" count="753" uniqueCount="109">
  <si>
    <t>Initial Investment Cost (one time start-up costs)</t>
  </si>
  <si>
    <t>Land Acquisition</t>
  </si>
  <si>
    <t>Construction</t>
  </si>
  <si>
    <t>Operations Cost (annual costs)</t>
  </si>
  <si>
    <t>Heating Fuel</t>
  </si>
  <si>
    <t>Electricity</t>
  </si>
  <si>
    <t>Water and Sewer</t>
  </si>
  <si>
    <t>Garbage Disposal</t>
  </si>
  <si>
    <t>Custodial</t>
  </si>
  <si>
    <t>Superstructure</t>
  </si>
  <si>
    <t>Replacement Cost (scheduled replacement of building system or component)</t>
  </si>
  <si>
    <t>Residual Value (value of facility at end of study period)</t>
  </si>
  <si>
    <t>School:</t>
  </si>
  <si>
    <t>Project:</t>
  </si>
  <si>
    <t>Quantity</t>
  </si>
  <si>
    <t>Unit</t>
  </si>
  <si>
    <t>Unit Cost</t>
  </si>
  <si>
    <t>Total Cost</t>
  </si>
  <si>
    <t>Years</t>
  </si>
  <si>
    <t>Present Value</t>
  </si>
  <si>
    <t>LPSM</t>
  </si>
  <si>
    <t>GALS</t>
  </si>
  <si>
    <t>KWH</t>
  </si>
  <si>
    <t>Grounds</t>
  </si>
  <si>
    <t>Insurance</t>
  </si>
  <si>
    <t>Lease</t>
  </si>
  <si>
    <t>Other</t>
  </si>
  <si>
    <t>EWSF</t>
  </si>
  <si>
    <t>RFSF</t>
  </si>
  <si>
    <t>Study Period:</t>
  </si>
  <si>
    <t>Discount Rate:</t>
  </si>
  <si>
    <t>Initial Investment Cost</t>
  </si>
  <si>
    <t>Operations Cost</t>
  </si>
  <si>
    <t>Replacement Cost</t>
  </si>
  <si>
    <t>Residual Value</t>
  </si>
  <si>
    <t>Alternate #1</t>
  </si>
  <si>
    <t>Alternate #2</t>
  </si>
  <si>
    <t>Alternate #3</t>
  </si>
  <si>
    <t>Future Expenses</t>
  </si>
  <si>
    <t>Initial Expenses</t>
  </si>
  <si>
    <t>District Name</t>
  </si>
  <si>
    <t>School Name</t>
  </si>
  <si>
    <t>Project Name</t>
  </si>
  <si>
    <t>District:</t>
  </si>
  <si>
    <t>GSF:</t>
  </si>
  <si>
    <t>Total Life Cycle of Alternate #1</t>
  </si>
  <si>
    <t xml:space="preserve">Maintenance &amp; Repair Cost </t>
  </si>
  <si>
    <t>Life Cycle Costs of Project Alternatives</t>
  </si>
  <si>
    <t xml:space="preserve">   Initial Cost/GSF</t>
  </si>
  <si>
    <t xml:space="preserve">   GSF of Project</t>
  </si>
  <si>
    <t>Total Life Cycle Cost</t>
  </si>
  <si>
    <t>Site Improvements</t>
  </si>
  <si>
    <t>Site Utilities</t>
  </si>
  <si>
    <t>Exterior Windows</t>
  </si>
  <si>
    <t>Exterior Doors</t>
  </si>
  <si>
    <t>LEAF</t>
  </si>
  <si>
    <t>GLSF</t>
  </si>
  <si>
    <t>Interior Partitions</t>
  </si>
  <si>
    <t>Interior Doors</t>
  </si>
  <si>
    <t>Interior Floor Finishes</t>
  </si>
  <si>
    <t>Interior Ceiling Finishes</t>
  </si>
  <si>
    <t>Interior Specialities</t>
  </si>
  <si>
    <t>PTSF</t>
  </si>
  <si>
    <t>FFSF</t>
  </si>
  <si>
    <t>WFSF</t>
  </si>
  <si>
    <t>CFSF</t>
  </si>
  <si>
    <t>GSF</t>
  </si>
  <si>
    <t>Plumbing Fixtures</t>
  </si>
  <si>
    <t>FIXT</t>
  </si>
  <si>
    <t>Plumbing Piping</t>
  </si>
  <si>
    <t>Special Electrical Systems</t>
  </si>
  <si>
    <t>Project #:</t>
  </si>
  <si>
    <t>Project Number</t>
  </si>
  <si>
    <t>Construction Management</t>
  </si>
  <si>
    <t>Site Investigation</t>
  </si>
  <si>
    <t>Design Services</t>
  </si>
  <si>
    <t>Equipment</t>
  </si>
  <si>
    <t>Technology</t>
  </si>
  <si>
    <t>Art</t>
  </si>
  <si>
    <t>Contingency</t>
  </si>
  <si>
    <t>HVAC Distribution</t>
  </si>
  <si>
    <t>HVAC Equipment</t>
  </si>
  <si>
    <t>Indirect/Administration</t>
  </si>
  <si>
    <t>Foundation/Substructure</t>
  </si>
  <si>
    <t>Exterior Wall Systems</t>
  </si>
  <si>
    <t>Roof Systems</t>
  </si>
  <si>
    <t>Conveying Systems</t>
  </si>
  <si>
    <t>Fire Protection Systems</t>
  </si>
  <si>
    <t>HVAC Controls</t>
  </si>
  <si>
    <t>Electrical Service/Generation</t>
  </si>
  <si>
    <t>Electrical Distribution</t>
  </si>
  <si>
    <t>Electrical Lighting</t>
  </si>
  <si>
    <t>Equipment &amp; Furnishings</t>
  </si>
  <si>
    <t xml:space="preserve">   LCC/GSF</t>
  </si>
  <si>
    <t>Interior Wall Finishes</t>
  </si>
  <si>
    <t>Special Mechanical Systems</t>
  </si>
  <si>
    <t>Total Life Cycle of Alternate #2</t>
  </si>
  <si>
    <t>Total Life Cycle of Alternate #3</t>
  </si>
  <si>
    <t>Life Cycle Costs Analysis of Project Alternatives</t>
  </si>
  <si>
    <t>n/a</t>
  </si>
  <si>
    <t>blank row</t>
  </si>
  <si>
    <t>Costs of Project Alternatives</t>
  </si>
  <si>
    <t>Alternate 1 Data Input</t>
  </si>
  <si>
    <t>Alternate 1 Data Entry and Analysis</t>
  </si>
  <si>
    <t>Alternate 2 Data Entry and Analysis</t>
  </si>
  <si>
    <t>Alternate 2 Data Input</t>
  </si>
  <si>
    <t>Alternate 3 Data Entry and Analysis</t>
  </si>
  <si>
    <t>Alternate 3 Data Input</t>
  </si>
  <si>
    <t>Maintenance &amp; Repair Cost (upkeep costs … estimate on annual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</si>
</sst>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"/>
    <numFmt numFmtId="165" formatCode="&quot;$&quot;#,##0.00"/>
    <numFmt numFmtId="166" formatCode="#,##0\ &quot;GSF&quot;"/>
  </numFmts>
  <fonts count="17">
    <font>
      <sz val="10"/>
      <name val="Arial"/>
    </font>
    <font>
      <b/>
      <sz val="12"/>
      <name val="Palatino"/>
      <family val="1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1"/>
      <name val="Palatino"/>
      <family val="1"/>
    </font>
    <font>
      <sz val="16"/>
      <name val="Palatino"/>
      <family val="1"/>
    </font>
    <font>
      <b/>
      <sz val="16"/>
      <color indexed="9"/>
      <name val="Palatino"/>
      <family val="1"/>
    </font>
    <font>
      <sz val="11"/>
      <name val="Palatino"/>
      <family val="1"/>
    </font>
    <font>
      <b/>
      <sz val="14"/>
      <name val="Palatino"/>
      <family val="1"/>
    </font>
    <font>
      <sz val="10"/>
      <name val="Arial"/>
      <family val="2"/>
    </font>
    <font>
      <sz val="8"/>
      <color indexed="81"/>
      <name val="Tahoma"/>
      <family val="2"/>
    </font>
    <font>
      <sz val="5"/>
      <color theme="0"/>
      <name val="Arial"/>
      <family val="2"/>
    </font>
    <font>
      <sz val="12"/>
      <color theme="0"/>
      <name val="Palatino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165" fontId="0" fillId="0" borderId="0" xfId="0" applyNumberFormat="1"/>
    <xf numFmtId="165" fontId="2" fillId="0" borderId="0" xfId="0" applyNumberFormat="1" applyFont="1"/>
    <xf numFmtId="4" fontId="0" fillId="0" borderId="0" xfId="0" applyNumberFormat="1"/>
    <xf numFmtId="4" fontId="2" fillId="0" borderId="0" xfId="0" applyNumberFormat="1" applyFont="1"/>
    <xf numFmtId="10" fontId="0" fillId="0" borderId="0" xfId="0" applyNumberFormat="1"/>
    <xf numFmtId="8" fontId="0" fillId="0" borderId="0" xfId="0" applyNumberFormat="1"/>
    <xf numFmtId="0" fontId="2" fillId="0" borderId="0" xfId="0" applyFont="1" applyBorder="1"/>
    <xf numFmtId="4" fontId="2" fillId="0" borderId="0" xfId="0" applyNumberFormat="1" applyFont="1" applyBorder="1"/>
    <xf numFmtId="164" fontId="0" fillId="0" borderId="2" xfId="0" applyNumberFormat="1" applyBorder="1"/>
    <xf numFmtId="3" fontId="1" fillId="0" borderId="0" xfId="0" applyNumberFormat="1" applyFont="1"/>
    <xf numFmtId="10" fontId="1" fillId="0" borderId="0" xfId="0" applyNumberFormat="1" applyFont="1"/>
    <xf numFmtId="0" fontId="5" fillId="0" borderId="4" xfId="0" applyFont="1" applyBorder="1"/>
    <xf numFmtId="0" fontId="5" fillId="0" borderId="0" xfId="0" applyFont="1"/>
    <xf numFmtId="164" fontId="5" fillId="0" borderId="4" xfId="0" applyNumberFormat="1" applyFont="1" applyBorder="1"/>
    <xf numFmtId="0" fontId="6" fillId="0" borderId="0" xfId="0" applyFont="1"/>
    <xf numFmtId="3" fontId="6" fillId="0" borderId="0" xfId="0" applyNumberFormat="1" applyFont="1"/>
    <xf numFmtId="10" fontId="6" fillId="0" borderId="0" xfId="0" applyNumberFormat="1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/>
    <xf numFmtId="0" fontId="8" fillId="0" borderId="0" xfId="0" applyFont="1"/>
    <xf numFmtId="165" fontId="8" fillId="0" borderId="4" xfId="0" applyNumberFormat="1" applyFont="1" applyBorder="1"/>
    <xf numFmtId="165" fontId="8" fillId="0" borderId="7" xfId="0" applyNumberFormat="1" applyFont="1" applyBorder="1"/>
    <xf numFmtId="166" fontId="8" fillId="0" borderId="4" xfId="0" applyNumberFormat="1" applyFont="1" applyBorder="1"/>
    <xf numFmtId="166" fontId="8" fillId="0" borderId="7" xfId="0" applyNumberFormat="1" applyFont="1" applyBorder="1"/>
    <xf numFmtId="164" fontId="3" fillId="0" borderId="0" xfId="0" applyNumberFormat="1" applyFont="1" applyBorder="1"/>
    <xf numFmtId="3" fontId="0" fillId="0" borderId="0" xfId="0" applyNumberFormat="1" applyBorder="1"/>
    <xf numFmtId="3" fontId="0" fillId="2" borderId="0" xfId="0" applyNumberFormat="1" applyFill="1"/>
    <xf numFmtId="3" fontId="0" fillId="2" borderId="0" xfId="0" applyNumberFormat="1" applyFill="1" applyBorder="1"/>
    <xf numFmtId="164" fontId="0" fillId="2" borderId="0" xfId="0" applyNumberFormat="1" applyFill="1" applyBorder="1"/>
    <xf numFmtId="164" fontId="0" fillId="2" borderId="0" xfId="0" applyNumberFormat="1" applyFill="1"/>
    <xf numFmtId="3" fontId="0" fillId="0" borderId="0" xfId="0" applyNumberFormat="1" applyFill="1" applyBorder="1"/>
    <xf numFmtId="164" fontId="0" fillId="0" borderId="0" xfId="0" applyNumberFormat="1" applyFill="1"/>
    <xf numFmtId="164" fontId="0" fillId="0" borderId="0" xfId="0" applyNumberFormat="1" applyFill="1" applyBorder="1"/>
    <xf numFmtId="164" fontId="3" fillId="2" borderId="0" xfId="0" applyNumberFormat="1" applyFont="1" applyFill="1" applyBorder="1" applyProtection="1">
      <protection locked="0"/>
    </xf>
    <xf numFmtId="165" fontId="3" fillId="2" borderId="0" xfId="0" applyNumberFormat="1" applyFont="1" applyFill="1" applyProtection="1">
      <protection locked="0"/>
    </xf>
    <xf numFmtId="166" fontId="3" fillId="2" borderId="0" xfId="0" applyNumberFormat="1" applyFont="1" applyFill="1" applyBorder="1" applyProtection="1">
      <protection locked="0"/>
    </xf>
    <xf numFmtId="3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3" fontId="3" fillId="0" borderId="2" xfId="0" applyNumberFormat="1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64" fontId="5" fillId="0" borderId="7" xfId="0" applyNumberFormat="1" applyFont="1" applyBorder="1"/>
    <xf numFmtId="3" fontId="3" fillId="0" borderId="0" xfId="0" applyNumberFormat="1" applyFont="1" applyBorder="1" applyProtection="1">
      <protection locked="0"/>
    </xf>
    <xf numFmtId="164" fontId="10" fillId="2" borderId="0" xfId="0" applyNumberFormat="1" applyFont="1" applyFill="1" applyBorder="1" applyProtection="1"/>
    <xf numFmtId="0" fontId="3" fillId="2" borderId="0" xfId="0" applyNumberFormat="1" applyFont="1" applyFill="1" applyProtection="1">
      <protection locked="0"/>
    </xf>
    <xf numFmtId="10" fontId="3" fillId="2" borderId="0" xfId="0" applyNumberFormat="1" applyFont="1" applyFill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2" fillId="0" borderId="0" xfId="0" applyFont="1"/>
    <xf numFmtId="0" fontId="1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3" fillId="0" borderId="3" xfId="0" applyFont="1" applyBorder="1"/>
    <xf numFmtId="164" fontId="9" fillId="0" borderId="0" xfId="0" applyNumberFormat="1" applyFont="1" applyAlignment="1">
      <alignment vertical="center"/>
    </xf>
    <xf numFmtId="164" fontId="9" fillId="0" borderId="11" xfId="0" applyNumberFormat="1" applyFont="1" applyBorder="1" applyAlignment="1">
      <alignment vertical="center"/>
    </xf>
    <xf numFmtId="164" fontId="9" fillId="0" borderId="10" xfId="0" applyNumberFormat="1" applyFont="1" applyBorder="1" applyAlignment="1">
      <alignment vertical="center"/>
    </xf>
    <xf numFmtId="0" fontId="8" fillId="0" borderId="5" xfId="0" applyFont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65" fontId="8" fillId="0" borderId="8" xfId="0" applyNumberFormat="1" applyFont="1" applyBorder="1" applyAlignment="1">
      <alignment vertical="top"/>
    </xf>
    <xf numFmtId="0" fontId="5" fillId="0" borderId="7" xfId="0" applyFont="1" applyBorder="1" applyAlignment="1">
      <alignment vertical="top"/>
    </xf>
    <xf numFmtId="164" fontId="5" fillId="0" borderId="9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5" fillId="0" borderId="0" xfId="0" applyFont="1"/>
    <xf numFmtId="0" fontId="1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3" fontId="15" fillId="0" borderId="0" xfId="0" applyNumberFormat="1" applyFont="1"/>
    <xf numFmtId="0" fontId="15" fillId="0" borderId="0" xfId="0" applyFont="1" applyAlignment="1">
      <alignment horizontal="center"/>
    </xf>
    <xf numFmtId="165" fontId="15" fillId="0" borderId="0" xfId="0" applyNumberFormat="1" applyFont="1"/>
    <xf numFmtId="164" fontId="15" fillId="0" borderId="0" xfId="0" applyNumberFormat="1" applyFont="1"/>
    <xf numFmtId="3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3" fontId="10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16" fillId="0" borderId="2" xfId="0" applyFont="1" applyBorder="1" applyProtection="1">
      <protection locked="0"/>
    </xf>
    <xf numFmtId="0" fontId="14" fillId="0" borderId="1" xfId="0" applyFont="1" applyBorder="1"/>
    <xf numFmtId="3" fontId="16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3" fontId="16" fillId="0" borderId="2" xfId="0" applyNumberFormat="1" applyFont="1" applyBorder="1" applyProtection="1"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1228725</xdr:colOff>
          <xdr:row>5</xdr:row>
          <xdr:rowOff>47625</xdr:rowOff>
        </xdr:to>
        <xdr:sp macro="" textlink="">
          <xdr:nvSpPr>
            <xdr:cNvPr id="2051" name="Object 3" descr="Logo Alaska Department of Education and Early Development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1228725</xdr:colOff>
          <xdr:row>5</xdr:row>
          <xdr:rowOff>304800</xdr:rowOff>
        </xdr:to>
        <xdr:sp macro="" textlink="">
          <xdr:nvSpPr>
            <xdr:cNvPr id="1028" name="Object 4" descr="Logo Alaska Department of Education and Early Development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1228725</xdr:colOff>
          <xdr:row>5</xdr:row>
          <xdr:rowOff>304800</xdr:rowOff>
        </xdr:to>
        <xdr:sp macro="" textlink="">
          <xdr:nvSpPr>
            <xdr:cNvPr id="3076" name="Object 4" descr="Logo Alaska Department of Education and Early Development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1228725</xdr:colOff>
          <xdr:row>5</xdr:row>
          <xdr:rowOff>304800</xdr:rowOff>
        </xdr:to>
        <xdr:sp macro="" textlink="">
          <xdr:nvSpPr>
            <xdr:cNvPr id="4100" name="Object 4" descr="Logo Alaska Department of Education and Early Development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C1" sqref="C1"/>
    </sheetView>
  </sheetViews>
  <sheetFormatPr defaultRowHeight="12.75"/>
  <cols>
    <col min="1" max="1" width="28.7109375" customWidth="1"/>
    <col min="2" max="4" width="20.7109375" customWidth="1"/>
  </cols>
  <sheetData>
    <row r="1" spans="1:6" ht="21" customHeight="1">
      <c r="A1" s="57" t="s">
        <v>98</v>
      </c>
      <c r="B1" s="59" t="s">
        <v>43</v>
      </c>
      <c r="C1" s="42" t="s">
        <v>40</v>
      </c>
      <c r="D1" s="35"/>
      <c r="E1" s="39"/>
      <c r="F1" s="40"/>
    </row>
    <row r="2" spans="1:6">
      <c r="A2" s="58" t="s">
        <v>99</v>
      </c>
      <c r="B2" s="59" t="s">
        <v>12</v>
      </c>
      <c r="C2" s="42" t="s">
        <v>41</v>
      </c>
      <c r="D2" s="35"/>
      <c r="E2" s="39"/>
      <c r="F2" s="40"/>
    </row>
    <row r="3" spans="1:6">
      <c r="A3" s="58" t="s">
        <v>99</v>
      </c>
      <c r="B3" s="59" t="s">
        <v>13</v>
      </c>
      <c r="C3" s="42" t="s">
        <v>42</v>
      </c>
      <c r="D3" s="36"/>
      <c r="E3" s="41"/>
      <c r="F3" s="40"/>
    </row>
    <row r="4" spans="1:6">
      <c r="A4" s="58" t="s">
        <v>99</v>
      </c>
      <c r="B4" s="60" t="s">
        <v>71</v>
      </c>
      <c r="C4" s="43" t="s">
        <v>72</v>
      </c>
      <c r="D4" s="36"/>
      <c r="E4" s="41"/>
      <c r="F4" s="40"/>
    </row>
    <row r="5" spans="1:6" ht="24.75" customHeight="1">
      <c r="A5" s="58" t="s">
        <v>99</v>
      </c>
      <c r="B5" s="61" t="s">
        <v>29</v>
      </c>
      <c r="C5" s="53">
        <v>20</v>
      </c>
      <c r="D5" s="73" t="s">
        <v>99</v>
      </c>
    </row>
    <row r="6" spans="1:6">
      <c r="A6" s="58" t="s">
        <v>99</v>
      </c>
      <c r="B6" s="61" t="s">
        <v>30</v>
      </c>
      <c r="C6" s="54">
        <v>3.1E-2</v>
      </c>
      <c r="D6" s="73" t="s">
        <v>99</v>
      </c>
      <c r="E6" s="5"/>
      <c r="F6" s="11"/>
    </row>
    <row r="7" spans="1:6" ht="29.25" customHeight="1">
      <c r="A7" s="57" t="s">
        <v>100</v>
      </c>
      <c r="B7" s="72" t="s">
        <v>100</v>
      </c>
      <c r="C7" s="73" t="s">
        <v>100</v>
      </c>
      <c r="D7" s="73" t="s">
        <v>100</v>
      </c>
      <c r="E7" s="5"/>
      <c r="F7" s="11"/>
    </row>
    <row r="8" spans="1:6" s="21" customFormat="1" ht="20.25">
      <c r="A8" s="97" t="s">
        <v>47</v>
      </c>
      <c r="B8" s="97"/>
      <c r="C8" s="97"/>
      <c r="D8" s="97"/>
      <c r="E8" s="22"/>
      <c r="F8" s="23"/>
    </row>
    <row r="9" spans="1:6" s="1" customFormat="1" ht="29.25" customHeight="1" thickBot="1">
      <c r="A9" s="62" t="s">
        <v>101</v>
      </c>
      <c r="B9" s="55" t="s">
        <v>35</v>
      </c>
      <c r="C9" s="55" t="s">
        <v>36</v>
      </c>
      <c r="D9" s="56" t="s">
        <v>37</v>
      </c>
    </row>
    <row r="10" spans="1:6" s="19" customFormat="1" ht="20.25" customHeight="1">
      <c r="A10" s="18" t="s">
        <v>31</v>
      </c>
      <c r="B10" s="20">
        <f>SUM('Alternate 1'!G1:G18)</f>
        <v>0</v>
      </c>
      <c r="C10" s="20">
        <f>SUM('Alternate 2'!G1:G18)</f>
        <v>0</v>
      </c>
      <c r="D10" s="50">
        <f>SUM('Alternate 3'!G1:G18)</f>
        <v>0</v>
      </c>
    </row>
    <row r="11" spans="1:6" s="19" customFormat="1" ht="14.25">
      <c r="A11" s="18" t="s">
        <v>32</v>
      </c>
      <c r="B11" s="20">
        <f>SUM('Alternate 1'!G20:G29)</f>
        <v>0</v>
      </c>
      <c r="C11" s="20">
        <f>SUM('Alternate 2'!G20:G29)</f>
        <v>0</v>
      </c>
      <c r="D11" s="50">
        <f>SUM('Alternate 3'!G20:G29)</f>
        <v>0</v>
      </c>
    </row>
    <row r="12" spans="1:6" s="19" customFormat="1" ht="14.25">
      <c r="A12" s="18" t="s">
        <v>46</v>
      </c>
      <c r="B12" s="20">
        <f>SUM('Alternate 1'!G30:G59)</f>
        <v>0</v>
      </c>
      <c r="C12" s="20">
        <f>SUM('Alternate 2'!G30:G59)</f>
        <v>0</v>
      </c>
      <c r="D12" s="50">
        <f>SUM('Alternate 3'!G30:G59)</f>
        <v>0</v>
      </c>
    </row>
    <row r="13" spans="1:6" s="19" customFormat="1" ht="14.25">
      <c r="A13" s="18" t="s">
        <v>33</v>
      </c>
      <c r="B13" s="20">
        <f>SUM('Alternate 1'!G60:G89)</f>
        <v>0</v>
      </c>
      <c r="C13" s="20">
        <f>SUM('Alternate 2'!G60:G89)</f>
        <v>0</v>
      </c>
      <c r="D13" s="50">
        <f>SUM('Alternate 3'!G60:G89)</f>
        <v>0</v>
      </c>
    </row>
    <row r="14" spans="1:6" s="71" customFormat="1" ht="19.5" customHeight="1" thickBot="1">
      <c r="A14" s="69" t="s">
        <v>34</v>
      </c>
      <c r="B14" s="70">
        <f>SUM('Alternate 1'!G90:G119)</f>
        <v>0</v>
      </c>
      <c r="C14" s="70">
        <f>SUM('Alternate 2'!G90:G119)</f>
        <v>0</v>
      </c>
      <c r="D14" s="70">
        <f>SUM('Alternate 3'!G90:G119)</f>
        <v>0</v>
      </c>
    </row>
    <row r="15" spans="1:6" s="63" customFormat="1" ht="45" customHeight="1" thickTop="1" thickBot="1">
      <c r="A15" s="64" t="s">
        <v>50</v>
      </c>
      <c r="B15" s="64">
        <f>LCC_Alt1</f>
        <v>0</v>
      </c>
      <c r="C15" s="64">
        <f>LCC_Alt2</f>
        <v>0</v>
      </c>
      <c r="D15" s="65">
        <f>LCC_Alt3</f>
        <v>0</v>
      </c>
    </row>
    <row r="16" spans="1:6" s="28" customFormat="1" ht="18.75" customHeight="1" thickTop="1">
      <c r="A16" s="27" t="s">
        <v>49</v>
      </c>
      <c r="B16" s="31">
        <f>_gsf1</f>
        <v>1</v>
      </c>
      <c r="C16" s="31">
        <f>_gsf2</f>
        <v>1</v>
      </c>
      <c r="D16" s="32">
        <f>_gsf3</f>
        <v>1</v>
      </c>
    </row>
    <row r="17" spans="1:6" s="28" customFormat="1" ht="14.25" customHeight="1">
      <c r="A17" s="27" t="s">
        <v>48</v>
      </c>
      <c r="B17" s="29">
        <f>B10/B16</f>
        <v>0</v>
      </c>
      <c r="C17" s="29">
        <f>C10/C16</f>
        <v>0</v>
      </c>
      <c r="D17" s="30">
        <f>D10/D16</f>
        <v>0</v>
      </c>
    </row>
    <row r="18" spans="1:6" s="28" customFormat="1" ht="18.75" customHeight="1">
      <c r="A18" s="66" t="s">
        <v>93</v>
      </c>
      <c r="B18" s="67">
        <f>B15/B16</f>
        <v>0</v>
      </c>
      <c r="C18" s="67">
        <f>C15/C16</f>
        <v>0</v>
      </c>
      <c r="D18" s="68">
        <f>D15/D16</f>
        <v>0</v>
      </c>
    </row>
    <row r="21" spans="1:6" s="1" customFormat="1" ht="15.75">
      <c r="E21" s="16"/>
      <c r="F21" s="17"/>
    </row>
    <row r="22" spans="1:6">
      <c r="E22" s="5"/>
      <c r="F22" s="11"/>
    </row>
    <row r="23" spans="1:6">
      <c r="E23" s="5"/>
      <c r="F23" s="11"/>
    </row>
    <row r="24" spans="1:6">
      <c r="E24" s="5"/>
      <c r="F24" s="11"/>
    </row>
  </sheetData>
  <sheetProtection sheet="1" objects="1" scenarios="1"/>
  <mergeCells count="1">
    <mergeCell ref="A8:D8"/>
  </mergeCells>
  <phoneticPr fontId="0" type="noConversion"/>
  <printOptions horizontalCentered="1"/>
  <pageMargins left="0.5" right="0.5" top="1" bottom="1" header="0.5" footer="0.5"/>
  <pageSetup orientation="portrait" r:id="rId1"/>
  <headerFooter alignWithMargins="0">
    <oddHeader>&amp;C&amp;"Palatino,Bold"&amp;14Life Cycle Cost Analysis - Summary</oddHeader>
    <oddFooter>&amp;LPrinted:  &amp;D&amp;C&amp;F&amp;R&amp;P of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2051" r:id="rId4">
          <objectPr defaultSize="0" autoPict="0" altText="Logo Alaska Department of Education and Early Development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1228725</xdr:colOff>
                <xdr:row>5</xdr:row>
                <xdr:rowOff>47625</xdr:rowOff>
              </to>
            </anchor>
          </objectPr>
        </oleObject>
      </mc:Choice>
      <mc:Fallback>
        <oleObject progId="MSPhotoEd.3" shapeId="205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workbookViewId="0">
      <selection activeCell="D5" sqref="D5"/>
    </sheetView>
  </sheetViews>
  <sheetFormatPr defaultRowHeight="12.75"/>
  <cols>
    <col min="1" max="1" width="24.7109375" customWidth="1"/>
    <col min="2" max="2" width="9.140625" style="5" customWidth="1"/>
    <col min="3" max="3" width="9.42578125" style="25" customWidth="1"/>
    <col min="4" max="4" width="12.140625" style="7" customWidth="1"/>
    <col min="5" max="5" width="11.140625" style="3" customWidth="1"/>
    <col min="6" max="6" width="7.7109375" style="5" customWidth="1"/>
    <col min="7" max="7" width="13.5703125" style="3" customWidth="1"/>
    <col min="8" max="8" width="9.7109375" bestFit="1" customWidth="1"/>
    <col min="10" max="10" width="10.28515625" style="9" bestFit="1" customWidth="1"/>
    <col min="11" max="11" width="11.7109375" bestFit="1" customWidth="1"/>
  </cols>
  <sheetData>
    <row r="1" spans="1:10">
      <c r="A1" s="73" t="s">
        <v>103</v>
      </c>
      <c r="C1" s="59" t="s">
        <v>43</v>
      </c>
      <c r="D1" s="52" t="str">
        <f>SUMMARY!C1</f>
        <v>District Name</v>
      </c>
      <c r="E1" s="35"/>
      <c r="F1" s="36"/>
      <c r="G1" s="38"/>
    </row>
    <row r="2" spans="1:10">
      <c r="C2" s="59" t="s">
        <v>12</v>
      </c>
      <c r="D2" s="52" t="str">
        <f>SUMMARY!C2</f>
        <v>School Name</v>
      </c>
      <c r="E2" s="35"/>
      <c r="F2" s="36"/>
      <c r="G2" s="38"/>
    </row>
    <row r="3" spans="1:10">
      <c r="A3" s="33"/>
      <c r="B3" s="34"/>
      <c r="C3" s="59" t="s">
        <v>13</v>
      </c>
      <c r="D3" s="52" t="str">
        <f>SUMMARY!C3</f>
        <v>Project Name</v>
      </c>
      <c r="E3" s="36"/>
      <c r="F3" s="37"/>
      <c r="G3" s="38"/>
    </row>
    <row r="4" spans="1:10">
      <c r="A4" s="33"/>
      <c r="B4" s="34"/>
      <c r="C4" s="60" t="s">
        <v>71</v>
      </c>
      <c r="D4" s="52" t="str">
        <f>SUMMARY!C4</f>
        <v>Project Number</v>
      </c>
      <c r="E4" s="36"/>
      <c r="F4" s="37"/>
      <c r="G4" s="38"/>
    </row>
    <row r="5" spans="1:10">
      <c r="A5" s="33"/>
      <c r="B5" s="34"/>
      <c r="C5" s="59" t="s">
        <v>44</v>
      </c>
      <c r="D5" s="44">
        <v>1</v>
      </c>
      <c r="E5" s="36"/>
      <c r="F5" s="37"/>
      <c r="G5" s="38"/>
    </row>
    <row r="6" spans="1:10" s="13" customFormat="1" ht="39" customHeight="1" thickBot="1">
      <c r="A6" s="92" t="s">
        <v>102</v>
      </c>
      <c r="B6" s="86" t="s">
        <v>14</v>
      </c>
      <c r="C6" s="24" t="s">
        <v>15</v>
      </c>
      <c r="D6" s="87" t="s">
        <v>16</v>
      </c>
      <c r="E6" s="88" t="s">
        <v>17</v>
      </c>
      <c r="F6" s="86" t="s">
        <v>18</v>
      </c>
      <c r="G6" s="88" t="s">
        <v>19</v>
      </c>
      <c r="J6" s="14"/>
    </row>
    <row r="7" spans="1:10" ht="39" customHeight="1">
      <c r="A7" s="1" t="s">
        <v>39</v>
      </c>
      <c r="B7" s="82" t="s">
        <v>99</v>
      </c>
      <c r="C7" s="83" t="s">
        <v>99</v>
      </c>
      <c r="D7" s="84" t="s">
        <v>99</v>
      </c>
      <c r="E7" s="85" t="s">
        <v>99</v>
      </c>
      <c r="F7" s="82" t="s">
        <v>99</v>
      </c>
      <c r="G7" s="85" t="s">
        <v>99</v>
      </c>
    </row>
    <row r="8" spans="1:10" s="2" customFormat="1" ht="24" customHeight="1">
      <c r="A8" s="2" t="s">
        <v>0</v>
      </c>
      <c r="B8" s="6"/>
      <c r="C8" s="26"/>
      <c r="D8" s="8"/>
      <c r="E8" s="4"/>
      <c r="F8" s="6"/>
      <c r="G8" s="4"/>
      <c r="J8" s="10"/>
    </row>
    <row r="9" spans="1:10">
      <c r="A9" t="s">
        <v>73</v>
      </c>
      <c r="B9" s="89">
        <v>1</v>
      </c>
      <c r="C9" s="25" t="s">
        <v>20</v>
      </c>
      <c r="D9" s="46">
        <v>0</v>
      </c>
      <c r="E9" s="3">
        <f>D9*B9</f>
        <v>0</v>
      </c>
      <c r="F9" s="5">
        <v>0</v>
      </c>
      <c r="G9" s="3">
        <f>E9</f>
        <v>0</v>
      </c>
    </row>
    <row r="10" spans="1:10">
      <c r="A10" t="s">
        <v>1</v>
      </c>
      <c r="B10" s="89">
        <v>1</v>
      </c>
      <c r="C10" s="25" t="s">
        <v>20</v>
      </c>
      <c r="D10" s="46">
        <v>0</v>
      </c>
      <c r="E10" s="3">
        <f t="shared" ref="E10:E18" si="0">D10*B10</f>
        <v>0</v>
      </c>
      <c r="F10" s="5">
        <v>0</v>
      </c>
      <c r="G10" s="3">
        <f t="shared" ref="G10:G18" si="1">E10</f>
        <v>0</v>
      </c>
    </row>
    <row r="11" spans="1:10">
      <c r="A11" t="s">
        <v>74</v>
      </c>
      <c r="B11" s="89">
        <v>1</v>
      </c>
      <c r="C11" s="25" t="s">
        <v>20</v>
      </c>
      <c r="D11" s="46">
        <v>0</v>
      </c>
      <c r="E11" s="3">
        <f>D11*B11</f>
        <v>0</v>
      </c>
      <c r="F11" s="5">
        <v>0</v>
      </c>
      <c r="G11" s="3">
        <f>E11</f>
        <v>0</v>
      </c>
    </row>
    <row r="12" spans="1:10">
      <c r="A12" t="s">
        <v>75</v>
      </c>
      <c r="B12" s="89">
        <v>1</v>
      </c>
      <c r="C12" s="25" t="s">
        <v>20</v>
      </c>
      <c r="D12" s="46">
        <v>0</v>
      </c>
      <c r="E12" s="3">
        <f t="shared" si="0"/>
        <v>0</v>
      </c>
      <c r="F12" s="5">
        <v>0</v>
      </c>
      <c r="G12" s="3">
        <f t="shared" si="1"/>
        <v>0</v>
      </c>
    </row>
    <row r="13" spans="1:10">
      <c r="A13" t="s">
        <v>2</v>
      </c>
      <c r="B13" s="89">
        <v>1</v>
      </c>
      <c r="C13" s="25" t="s">
        <v>20</v>
      </c>
      <c r="D13" s="46">
        <v>0</v>
      </c>
      <c r="E13" s="3">
        <f t="shared" si="0"/>
        <v>0</v>
      </c>
      <c r="F13" s="5">
        <v>0</v>
      </c>
      <c r="G13" s="3">
        <f t="shared" si="1"/>
        <v>0</v>
      </c>
    </row>
    <row r="14" spans="1:10">
      <c r="A14" t="s">
        <v>76</v>
      </c>
      <c r="B14" s="89">
        <v>1</v>
      </c>
      <c r="C14" s="25" t="s">
        <v>20</v>
      </c>
      <c r="D14" s="46">
        <v>0</v>
      </c>
      <c r="E14" s="3">
        <f t="shared" si="0"/>
        <v>0</v>
      </c>
      <c r="F14" s="5">
        <v>0</v>
      </c>
      <c r="G14" s="3">
        <f t="shared" si="1"/>
        <v>0</v>
      </c>
    </row>
    <row r="15" spans="1:10">
      <c r="A15" t="s">
        <v>77</v>
      </c>
      <c r="B15" s="89">
        <v>1</v>
      </c>
      <c r="C15" s="25" t="s">
        <v>20</v>
      </c>
      <c r="D15" s="46">
        <v>0</v>
      </c>
      <c r="E15" s="3">
        <f>D15*B15</f>
        <v>0</v>
      </c>
      <c r="F15" s="5">
        <v>0</v>
      </c>
      <c r="G15" s="3">
        <f>E15</f>
        <v>0</v>
      </c>
    </row>
    <row r="16" spans="1:10">
      <c r="A16" t="s">
        <v>82</v>
      </c>
      <c r="B16" s="89">
        <v>1</v>
      </c>
      <c r="C16" s="25" t="s">
        <v>20</v>
      </c>
      <c r="D16" s="46">
        <v>0</v>
      </c>
      <c r="E16" s="3">
        <f>D16*B16</f>
        <v>0</v>
      </c>
      <c r="F16" s="5">
        <v>0</v>
      </c>
      <c r="G16" s="3">
        <f>E16</f>
        <v>0</v>
      </c>
    </row>
    <row r="17" spans="1:10">
      <c r="A17" t="s">
        <v>78</v>
      </c>
      <c r="B17" s="89">
        <v>1</v>
      </c>
      <c r="C17" s="25" t="s">
        <v>20</v>
      </c>
      <c r="D17" s="46">
        <v>0</v>
      </c>
      <c r="E17" s="3">
        <f t="shared" si="0"/>
        <v>0</v>
      </c>
      <c r="F17" s="5">
        <v>0</v>
      </c>
      <c r="G17" s="3">
        <f t="shared" si="1"/>
        <v>0</v>
      </c>
    </row>
    <row r="18" spans="1:10">
      <c r="A18" t="s">
        <v>79</v>
      </c>
      <c r="B18" s="89">
        <v>1</v>
      </c>
      <c r="C18" s="25" t="s">
        <v>20</v>
      </c>
      <c r="D18" s="46">
        <v>0</v>
      </c>
      <c r="E18" s="3">
        <f t="shared" si="0"/>
        <v>0</v>
      </c>
      <c r="F18" s="5">
        <v>0</v>
      </c>
      <c r="G18" s="3">
        <f t="shared" si="1"/>
        <v>0</v>
      </c>
    </row>
    <row r="19" spans="1:10" ht="31.5" customHeight="1">
      <c r="A19" s="1" t="s">
        <v>38</v>
      </c>
      <c r="B19" s="82" t="s">
        <v>99</v>
      </c>
      <c r="C19" s="83" t="s">
        <v>99</v>
      </c>
      <c r="D19" s="84" t="s">
        <v>99</v>
      </c>
      <c r="E19" s="85" t="s">
        <v>99</v>
      </c>
      <c r="F19" s="82" t="s">
        <v>99</v>
      </c>
      <c r="G19" s="85" t="s">
        <v>99</v>
      </c>
    </row>
    <row r="20" spans="1:10" s="2" customFormat="1">
      <c r="A20" s="2" t="s">
        <v>3</v>
      </c>
      <c r="B20" s="6"/>
      <c r="C20" s="26"/>
      <c r="D20" s="8"/>
      <c r="E20" s="4"/>
      <c r="F20" s="6"/>
      <c r="G20" s="4"/>
      <c r="J20" s="10"/>
    </row>
    <row r="21" spans="1:10">
      <c r="A21" t="s">
        <v>4</v>
      </c>
      <c r="B21" s="45">
        <v>1</v>
      </c>
      <c r="C21" s="25" t="s">
        <v>21</v>
      </c>
      <c r="D21" s="47">
        <v>0</v>
      </c>
      <c r="E21" s="3">
        <f t="shared" ref="E21:E27" si="2">D21*B21</f>
        <v>0</v>
      </c>
      <c r="F21" s="5">
        <f>time</f>
        <v>20</v>
      </c>
      <c r="G21" s="3">
        <f>PV(drate,F21,E21)*-1</f>
        <v>0</v>
      </c>
    </row>
    <row r="22" spans="1:10">
      <c r="A22" t="s">
        <v>5</v>
      </c>
      <c r="B22" s="45">
        <v>1</v>
      </c>
      <c r="C22" s="25" t="s">
        <v>22</v>
      </c>
      <c r="D22" s="47">
        <v>0</v>
      </c>
      <c r="E22" s="3">
        <f t="shared" si="2"/>
        <v>0</v>
      </c>
      <c r="F22" s="5">
        <f t="shared" ref="F22:F29" si="3">time</f>
        <v>20</v>
      </c>
      <c r="G22" s="3">
        <f t="shared" ref="G22:G29" si="4">PV(drate,F22,E22)*-1</f>
        <v>0</v>
      </c>
    </row>
    <row r="23" spans="1:10">
      <c r="A23" t="s">
        <v>6</v>
      </c>
      <c r="B23" s="89">
        <v>1</v>
      </c>
      <c r="C23" s="25" t="s">
        <v>20</v>
      </c>
      <c r="D23" s="46">
        <v>0</v>
      </c>
      <c r="E23" s="3">
        <f t="shared" si="2"/>
        <v>0</v>
      </c>
      <c r="F23" s="5">
        <f t="shared" si="3"/>
        <v>20</v>
      </c>
      <c r="G23" s="3">
        <f t="shared" si="4"/>
        <v>0</v>
      </c>
    </row>
    <row r="24" spans="1:10">
      <c r="A24" t="s">
        <v>7</v>
      </c>
      <c r="B24" s="89">
        <v>1</v>
      </c>
      <c r="C24" s="25" t="s">
        <v>20</v>
      </c>
      <c r="D24" s="46">
        <v>0</v>
      </c>
      <c r="E24" s="3">
        <f t="shared" si="2"/>
        <v>0</v>
      </c>
      <c r="F24" s="5">
        <f t="shared" si="3"/>
        <v>20</v>
      </c>
      <c r="G24" s="3">
        <f t="shared" si="4"/>
        <v>0</v>
      </c>
    </row>
    <row r="25" spans="1:10">
      <c r="A25" t="s">
        <v>8</v>
      </c>
      <c r="B25" s="89">
        <v>1</v>
      </c>
      <c r="C25" s="25" t="s">
        <v>20</v>
      </c>
      <c r="D25" s="46">
        <v>0</v>
      </c>
      <c r="E25" s="3">
        <f t="shared" si="2"/>
        <v>0</v>
      </c>
      <c r="F25" s="5">
        <f t="shared" si="3"/>
        <v>20</v>
      </c>
      <c r="G25" s="3">
        <f t="shared" si="4"/>
        <v>0</v>
      </c>
    </row>
    <row r="26" spans="1:10">
      <c r="A26" t="s">
        <v>23</v>
      </c>
      <c r="B26" s="89">
        <v>1</v>
      </c>
      <c r="C26" s="25" t="s">
        <v>20</v>
      </c>
      <c r="D26" s="46">
        <v>0</v>
      </c>
      <c r="E26" s="3">
        <f t="shared" si="2"/>
        <v>0</v>
      </c>
      <c r="F26" s="5">
        <f t="shared" si="3"/>
        <v>20</v>
      </c>
      <c r="G26" s="3">
        <f t="shared" si="4"/>
        <v>0</v>
      </c>
    </row>
    <row r="27" spans="1:10">
      <c r="A27" t="s">
        <v>25</v>
      </c>
      <c r="B27" s="89">
        <v>1</v>
      </c>
      <c r="C27" s="25" t="s">
        <v>20</v>
      </c>
      <c r="D27" s="46">
        <v>0</v>
      </c>
      <c r="E27" s="3">
        <f t="shared" si="2"/>
        <v>0</v>
      </c>
      <c r="F27" s="5">
        <f t="shared" si="3"/>
        <v>20</v>
      </c>
      <c r="G27" s="3">
        <f t="shared" si="4"/>
        <v>0</v>
      </c>
    </row>
    <row r="28" spans="1:10">
      <c r="A28" t="s">
        <v>24</v>
      </c>
      <c r="B28" s="89">
        <v>1</v>
      </c>
      <c r="C28" s="81" t="s">
        <v>20</v>
      </c>
      <c r="D28" s="46">
        <v>0</v>
      </c>
      <c r="E28" s="3">
        <f>D28*B28</f>
        <v>0</v>
      </c>
      <c r="F28" s="5">
        <f t="shared" si="3"/>
        <v>20</v>
      </c>
      <c r="G28" s="3">
        <f t="shared" si="4"/>
        <v>0</v>
      </c>
    </row>
    <row r="29" spans="1:10">
      <c r="A29" s="90" t="s">
        <v>26</v>
      </c>
      <c r="B29" s="93">
        <v>1</v>
      </c>
      <c r="C29" s="94" t="s">
        <v>20</v>
      </c>
      <c r="D29" s="46">
        <v>0</v>
      </c>
      <c r="E29" s="3">
        <f>D29*B29</f>
        <v>0</v>
      </c>
      <c r="F29" s="5">
        <f t="shared" si="3"/>
        <v>20</v>
      </c>
      <c r="G29" s="3">
        <f t="shared" si="4"/>
        <v>0</v>
      </c>
    </row>
    <row r="30" spans="1:10" s="2" customFormat="1" ht="24" customHeight="1">
      <c r="A30" s="2" t="s">
        <v>108</v>
      </c>
      <c r="B30" s="6"/>
      <c r="C30" s="26"/>
      <c r="D30" s="8"/>
      <c r="E30" s="4"/>
      <c r="F30" s="6"/>
      <c r="G30" s="4"/>
      <c r="J30" s="10"/>
    </row>
    <row r="31" spans="1:10">
      <c r="A31" t="s">
        <v>51</v>
      </c>
      <c r="B31" s="89">
        <v>1</v>
      </c>
      <c r="C31" s="25" t="s">
        <v>20</v>
      </c>
      <c r="D31" s="46">
        <v>0</v>
      </c>
      <c r="E31" s="3">
        <f t="shared" ref="E31:E59" si="5">D31*B31</f>
        <v>0</v>
      </c>
      <c r="F31" s="5">
        <f t="shared" ref="F31:F59" si="6">time</f>
        <v>20</v>
      </c>
      <c r="G31" s="3">
        <f t="shared" ref="G31:G59" si="7">PV(drate,F31,E31)*-1</f>
        <v>0</v>
      </c>
    </row>
    <row r="32" spans="1:10">
      <c r="A32" t="s">
        <v>52</v>
      </c>
      <c r="B32" s="89">
        <v>1</v>
      </c>
      <c r="C32" s="25" t="s">
        <v>20</v>
      </c>
      <c r="D32" s="46">
        <v>0</v>
      </c>
      <c r="E32" s="3">
        <f t="shared" si="5"/>
        <v>0</v>
      </c>
      <c r="F32" s="5">
        <f t="shared" si="6"/>
        <v>20</v>
      </c>
      <c r="G32" s="3">
        <f t="shared" si="7"/>
        <v>0</v>
      </c>
    </row>
    <row r="33" spans="1:11">
      <c r="A33" t="s">
        <v>83</v>
      </c>
      <c r="B33" s="45">
        <f>_gsf1</f>
        <v>1</v>
      </c>
      <c r="C33" s="25" t="s">
        <v>66</v>
      </c>
      <c r="D33" s="47">
        <v>0</v>
      </c>
      <c r="E33" s="3">
        <f t="shared" si="5"/>
        <v>0</v>
      </c>
      <c r="F33" s="5">
        <f t="shared" si="6"/>
        <v>20</v>
      </c>
      <c r="G33" s="3">
        <f t="shared" si="7"/>
        <v>0</v>
      </c>
    </row>
    <row r="34" spans="1:11">
      <c r="A34" t="s">
        <v>9</v>
      </c>
      <c r="B34" s="45">
        <f>_gsf1</f>
        <v>1</v>
      </c>
      <c r="C34" s="25" t="s">
        <v>66</v>
      </c>
      <c r="D34" s="47">
        <v>0</v>
      </c>
      <c r="E34" s="3">
        <f t="shared" si="5"/>
        <v>0</v>
      </c>
      <c r="F34" s="5">
        <f t="shared" si="6"/>
        <v>20</v>
      </c>
      <c r="G34" s="3">
        <f t="shared" si="7"/>
        <v>0</v>
      </c>
    </row>
    <row r="35" spans="1:11">
      <c r="A35" t="s">
        <v>84</v>
      </c>
      <c r="B35" s="45">
        <v>1</v>
      </c>
      <c r="C35" s="25" t="s">
        <v>27</v>
      </c>
      <c r="D35" s="47">
        <v>0</v>
      </c>
      <c r="E35" s="3">
        <f t="shared" si="5"/>
        <v>0</v>
      </c>
      <c r="F35" s="5">
        <f t="shared" si="6"/>
        <v>20</v>
      </c>
      <c r="G35" s="3">
        <f t="shared" si="7"/>
        <v>0</v>
      </c>
    </row>
    <row r="36" spans="1:11">
      <c r="A36" t="s">
        <v>53</v>
      </c>
      <c r="B36" s="45">
        <v>1</v>
      </c>
      <c r="C36" s="25" t="s">
        <v>56</v>
      </c>
      <c r="D36" s="47">
        <v>0</v>
      </c>
      <c r="E36" s="3">
        <f t="shared" si="5"/>
        <v>0</v>
      </c>
      <c r="F36" s="5">
        <f t="shared" si="6"/>
        <v>20</v>
      </c>
      <c r="G36" s="3">
        <f t="shared" si="7"/>
        <v>0</v>
      </c>
    </row>
    <row r="37" spans="1:11">
      <c r="A37" t="s">
        <v>54</v>
      </c>
      <c r="B37" s="45">
        <v>1</v>
      </c>
      <c r="C37" s="25" t="s">
        <v>55</v>
      </c>
      <c r="D37" s="47">
        <v>0</v>
      </c>
      <c r="E37" s="3">
        <f t="shared" si="5"/>
        <v>0</v>
      </c>
      <c r="F37" s="5">
        <f t="shared" si="6"/>
        <v>20</v>
      </c>
      <c r="G37" s="3">
        <f t="shared" si="7"/>
        <v>0</v>
      </c>
    </row>
    <row r="38" spans="1:11">
      <c r="A38" t="s">
        <v>85</v>
      </c>
      <c r="B38" s="45">
        <v>1</v>
      </c>
      <c r="C38" s="25" t="s">
        <v>28</v>
      </c>
      <c r="D38" s="47">
        <v>0</v>
      </c>
      <c r="E38" s="3">
        <f t="shared" si="5"/>
        <v>0</v>
      </c>
      <c r="F38" s="5">
        <f t="shared" si="6"/>
        <v>20</v>
      </c>
      <c r="G38" s="3">
        <f t="shared" si="7"/>
        <v>0</v>
      </c>
      <c r="K38" s="9"/>
    </row>
    <row r="39" spans="1:11">
      <c r="A39" t="s">
        <v>57</v>
      </c>
      <c r="B39" s="45">
        <v>1</v>
      </c>
      <c r="C39" s="25" t="s">
        <v>62</v>
      </c>
      <c r="D39" s="47">
        <v>0</v>
      </c>
      <c r="E39" s="3">
        <f t="shared" si="5"/>
        <v>0</v>
      </c>
      <c r="F39" s="5">
        <f t="shared" si="6"/>
        <v>20</v>
      </c>
      <c r="G39" s="3">
        <f t="shared" si="7"/>
        <v>0</v>
      </c>
    </row>
    <row r="40" spans="1:11">
      <c r="A40" t="s">
        <v>58</v>
      </c>
      <c r="B40" s="45">
        <v>1</v>
      </c>
      <c r="C40" s="25" t="s">
        <v>55</v>
      </c>
      <c r="D40" s="47">
        <v>0</v>
      </c>
      <c r="E40" s="3">
        <f t="shared" si="5"/>
        <v>0</v>
      </c>
      <c r="F40" s="5">
        <f t="shared" si="6"/>
        <v>20</v>
      </c>
      <c r="G40" s="3">
        <f t="shared" si="7"/>
        <v>0</v>
      </c>
    </row>
    <row r="41" spans="1:11">
      <c r="A41" t="s">
        <v>59</v>
      </c>
      <c r="B41" s="45">
        <v>1</v>
      </c>
      <c r="C41" s="25" t="s">
        <v>63</v>
      </c>
      <c r="D41" s="47">
        <v>0</v>
      </c>
      <c r="E41" s="3">
        <f t="shared" si="5"/>
        <v>0</v>
      </c>
      <c r="F41" s="5">
        <f t="shared" si="6"/>
        <v>20</v>
      </c>
      <c r="G41" s="3">
        <f t="shared" si="7"/>
        <v>0</v>
      </c>
    </row>
    <row r="42" spans="1:11">
      <c r="A42" t="s">
        <v>94</v>
      </c>
      <c r="B42" s="45">
        <v>1</v>
      </c>
      <c r="C42" s="25" t="s">
        <v>64</v>
      </c>
      <c r="D42" s="47">
        <v>0</v>
      </c>
      <c r="E42" s="3">
        <f t="shared" si="5"/>
        <v>0</v>
      </c>
      <c r="F42" s="5">
        <f t="shared" si="6"/>
        <v>20</v>
      </c>
      <c r="G42" s="3">
        <f t="shared" si="7"/>
        <v>0</v>
      </c>
    </row>
    <row r="43" spans="1:11">
      <c r="A43" t="s">
        <v>60</v>
      </c>
      <c r="B43" s="45">
        <v>1</v>
      </c>
      <c r="C43" s="25" t="s">
        <v>65</v>
      </c>
      <c r="D43" s="47">
        <v>0</v>
      </c>
      <c r="E43" s="3">
        <f t="shared" si="5"/>
        <v>0</v>
      </c>
      <c r="F43" s="5">
        <f t="shared" si="6"/>
        <v>20</v>
      </c>
      <c r="G43" s="3">
        <f t="shared" si="7"/>
        <v>0</v>
      </c>
    </row>
    <row r="44" spans="1:11">
      <c r="A44" t="s">
        <v>61</v>
      </c>
      <c r="B44" s="45">
        <f>_gsf1</f>
        <v>1</v>
      </c>
      <c r="C44" s="25" t="s">
        <v>66</v>
      </c>
      <c r="D44" s="47">
        <v>0</v>
      </c>
      <c r="E44" s="3">
        <f t="shared" si="5"/>
        <v>0</v>
      </c>
      <c r="F44" s="5">
        <f t="shared" si="6"/>
        <v>20</v>
      </c>
      <c r="G44" s="3">
        <f t="shared" si="7"/>
        <v>0</v>
      </c>
    </row>
    <row r="45" spans="1:11">
      <c r="A45" t="s">
        <v>86</v>
      </c>
      <c r="B45" s="89">
        <v>1</v>
      </c>
      <c r="C45" s="25" t="s">
        <v>20</v>
      </c>
      <c r="D45" s="46">
        <v>0</v>
      </c>
      <c r="E45" s="3">
        <f>D45*B45</f>
        <v>0</v>
      </c>
      <c r="F45" s="5">
        <f t="shared" si="6"/>
        <v>20</v>
      </c>
      <c r="G45" s="3">
        <f>PV(drate,F45,E45)*-1</f>
        <v>0</v>
      </c>
    </row>
    <row r="46" spans="1:11">
      <c r="A46" t="s">
        <v>69</v>
      </c>
      <c r="B46" s="45">
        <f>_gsf1</f>
        <v>1</v>
      </c>
      <c r="C46" s="25" t="s">
        <v>66</v>
      </c>
      <c r="D46" s="47">
        <v>0</v>
      </c>
      <c r="E46" s="3">
        <f>D46*B46</f>
        <v>0</v>
      </c>
      <c r="F46" s="5">
        <f t="shared" si="6"/>
        <v>20</v>
      </c>
      <c r="G46" s="3">
        <f>PV(drate,F46,E46)*-1</f>
        <v>0</v>
      </c>
    </row>
    <row r="47" spans="1:11">
      <c r="A47" t="s">
        <v>67</v>
      </c>
      <c r="B47" s="45">
        <v>1</v>
      </c>
      <c r="C47" s="25" t="s">
        <v>68</v>
      </c>
      <c r="D47" s="47">
        <v>0</v>
      </c>
      <c r="E47" s="3">
        <f t="shared" si="5"/>
        <v>0</v>
      </c>
      <c r="F47" s="5">
        <f t="shared" si="6"/>
        <v>20</v>
      </c>
      <c r="G47" s="3">
        <f t="shared" si="7"/>
        <v>0</v>
      </c>
    </row>
    <row r="48" spans="1:11">
      <c r="A48" t="s">
        <v>87</v>
      </c>
      <c r="B48" s="45">
        <f>_gsf1</f>
        <v>1</v>
      </c>
      <c r="C48" s="25" t="s">
        <v>66</v>
      </c>
      <c r="D48" s="47">
        <v>0</v>
      </c>
      <c r="E48" s="3">
        <f t="shared" si="5"/>
        <v>0</v>
      </c>
      <c r="F48" s="5">
        <f t="shared" si="6"/>
        <v>20</v>
      </c>
      <c r="G48" s="3">
        <f t="shared" si="7"/>
        <v>0</v>
      </c>
    </row>
    <row r="49" spans="1:13">
      <c r="A49" t="s">
        <v>80</v>
      </c>
      <c r="B49" s="45">
        <f>_gsf1</f>
        <v>1</v>
      </c>
      <c r="C49" s="25" t="s">
        <v>66</v>
      </c>
      <c r="D49" s="47">
        <v>0</v>
      </c>
      <c r="E49" s="3">
        <f t="shared" si="5"/>
        <v>0</v>
      </c>
      <c r="F49" s="5">
        <f t="shared" si="6"/>
        <v>20</v>
      </c>
      <c r="G49" s="3">
        <f t="shared" si="7"/>
        <v>0</v>
      </c>
    </row>
    <row r="50" spans="1:13">
      <c r="A50" t="s">
        <v>81</v>
      </c>
      <c r="B50" s="89">
        <v>1</v>
      </c>
      <c r="C50" s="25" t="s">
        <v>20</v>
      </c>
      <c r="D50" s="46">
        <v>0</v>
      </c>
      <c r="E50" s="3">
        <f>D50*B50</f>
        <v>0</v>
      </c>
      <c r="F50" s="5">
        <f t="shared" si="6"/>
        <v>20</v>
      </c>
      <c r="G50" s="3">
        <f>PV(drate,F50,E50)*-1</f>
        <v>0</v>
      </c>
    </row>
    <row r="51" spans="1:13">
      <c r="A51" t="s">
        <v>88</v>
      </c>
      <c r="B51" s="45">
        <f>_gsf1</f>
        <v>1</v>
      </c>
      <c r="C51" s="25" t="s">
        <v>66</v>
      </c>
      <c r="D51" s="47">
        <v>0</v>
      </c>
      <c r="E51" s="3">
        <f t="shared" si="5"/>
        <v>0</v>
      </c>
      <c r="F51" s="5">
        <f t="shared" si="6"/>
        <v>20</v>
      </c>
      <c r="G51" s="3">
        <f t="shared" si="7"/>
        <v>0</v>
      </c>
    </row>
    <row r="52" spans="1:13">
      <c r="A52" t="s">
        <v>95</v>
      </c>
      <c r="B52" s="45">
        <f>_gsf1</f>
        <v>1</v>
      </c>
      <c r="C52" s="25" t="s">
        <v>66</v>
      </c>
      <c r="D52" s="47">
        <v>0</v>
      </c>
      <c r="E52" s="3">
        <f>D52*B52</f>
        <v>0</v>
      </c>
      <c r="F52" s="5">
        <f t="shared" si="6"/>
        <v>20</v>
      </c>
      <c r="G52" s="3">
        <f>PV(drate,F52,E52)*-1</f>
        <v>0</v>
      </c>
    </row>
    <row r="53" spans="1:13">
      <c r="A53" t="s">
        <v>89</v>
      </c>
      <c r="B53" s="89">
        <v>1</v>
      </c>
      <c r="C53" s="25" t="s">
        <v>20</v>
      </c>
      <c r="D53" s="46">
        <v>0</v>
      </c>
      <c r="E53" s="3">
        <f t="shared" si="5"/>
        <v>0</v>
      </c>
      <c r="F53" s="5">
        <f t="shared" si="6"/>
        <v>20</v>
      </c>
      <c r="G53" s="3">
        <f t="shared" si="7"/>
        <v>0</v>
      </c>
    </row>
    <row r="54" spans="1:13">
      <c r="A54" t="s">
        <v>90</v>
      </c>
      <c r="B54" s="45">
        <f>_gsf1</f>
        <v>1</v>
      </c>
      <c r="C54" s="25" t="s">
        <v>66</v>
      </c>
      <c r="D54" s="47">
        <v>0</v>
      </c>
      <c r="E54" s="3">
        <f t="shared" si="5"/>
        <v>0</v>
      </c>
      <c r="F54" s="5">
        <f t="shared" si="6"/>
        <v>20</v>
      </c>
      <c r="G54" s="3">
        <f t="shared" si="7"/>
        <v>0</v>
      </c>
    </row>
    <row r="55" spans="1:13">
      <c r="A55" t="s">
        <v>91</v>
      </c>
      <c r="B55" s="45">
        <f>_gsf1</f>
        <v>1</v>
      </c>
      <c r="C55" s="25" t="s">
        <v>66</v>
      </c>
      <c r="D55" s="47">
        <v>0</v>
      </c>
      <c r="E55" s="3">
        <f t="shared" si="5"/>
        <v>0</v>
      </c>
      <c r="F55" s="5">
        <f t="shared" si="6"/>
        <v>20</v>
      </c>
      <c r="G55" s="3">
        <f t="shared" si="7"/>
        <v>0</v>
      </c>
    </row>
    <row r="56" spans="1:13">
      <c r="A56" t="s">
        <v>70</v>
      </c>
      <c r="B56" s="45">
        <f>_gsf1</f>
        <v>1</v>
      </c>
      <c r="C56" s="25" t="s">
        <v>66</v>
      </c>
      <c r="D56" s="47">
        <v>0</v>
      </c>
      <c r="E56" s="3">
        <f t="shared" si="5"/>
        <v>0</v>
      </c>
      <c r="F56" s="5">
        <f t="shared" si="6"/>
        <v>20</v>
      </c>
      <c r="G56" s="3">
        <f t="shared" si="7"/>
        <v>0</v>
      </c>
    </row>
    <row r="57" spans="1:13">
      <c r="A57" t="s">
        <v>92</v>
      </c>
      <c r="B57" s="89">
        <v>1</v>
      </c>
      <c r="C57" s="25" t="s">
        <v>20</v>
      </c>
      <c r="D57" s="46">
        <v>0</v>
      </c>
      <c r="E57" s="3">
        <f>D57*B57</f>
        <v>0</v>
      </c>
      <c r="F57" s="5">
        <f t="shared" si="6"/>
        <v>20</v>
      </c>
      <c r="G57" s="3">
        <f>PV(drate,F57,E57)*-1</f>
        <v>0</v>
      </c>
    </row>
    <row r="58" spans="1:13">
      <c r="A58" s="90" t="s">
        <v>26</v>
      </c>
      <c r="B58" s="93">
        <v>1</v>
      </c>
      <c r="C58" s="94" t="s">
        <v>20</v>
      </c>
      <c r="D58" s="46">
        <v>0</v>
      </c>
      <c r="E58" s="3">
        <f>D58*B58</f>
        <v>0</v>
      </c>
      <c r="F58" s="5">
        <f t="shared" si="6"/>
        <v>20</v>
      </c>
      <c r="G58" s="3">
        <f>PV(drate,F58,E58)*-1</f>
        <v>0</v>
      </c>
    </row>
    <row r="59" spans="1:13">
      <c r="A59" s="90" t="s">
        <v>26</v>
      </c>
      <c r="B59" s="93">
        <v>1</v>
      </c>
      <c r="C59" s="94" t="s">
        <v>20</v>
      </c>
      <c r="D59" s="46">
        <v>0</v>
      </c>
      <c r="E59" s="3">
        <f t="shared" si="5"/>
        <v>0</v>
      </c>
      <c r="F59" s="5">
        <f t="shared" si="6"/>
        <v>20</v>
      </c>
      <c r="G59" s="3">
        <f t="shared" si="7"/>
        <v>0</v>
      </c>
    </row>
    <row r="60" spans="1:13" s="2" customFormat="1" ht="24" customHeight="1">
      <c r="A60" s="2" t="s">
        <v>10</v>
      </c>
      <c r="B60" s="6"/>
      <c r="C60" s="26"/>
      <c r="D60" s="8"/>
      <c r="E60" s="4"/>
      <c r="F60" s="6"/>
      <c r="G60" s="4"/>
      <c r="J60" s="10"/>
      <c r="K60" s="10"/>
    </row>
    <row r="61" spans="1:13">
      <c r="A61" t="s">
        <v>51</v>
      </c>
      <c r="B61" s="89">
        <v>1</v>
      </c>
      <c r="C61" s="25" t="s">
        <v>20</v>
      </c>
      <c r="D61" s="46">
        <v>0</v>
      </c>
      <c r="E61" s="3">
        <f t="shared" ref="E61:E89" si="8">D61*B61</f>
        <v>0</v>
      </c>
      <c r="F61" s="45">
        <v>1</v>
      </c>
      <c r="G61" s="3">
        <f t="shared" ref="G61:G89" si="9">IF(INT(time/F61)=(time/F61),(NPV(drate,IF(AND(ROUNDDOWN(1/F61,0)=1/F61,((1/F61)*F61)&lt;=time),E61,0),IF(AND(ROUNDDOWN(2/F61,0)=2/F61,((2/F61)*F61)&lt;=time),E61,0),IF(AND(ROUNDDOWN(3/F61,0)=3/F61,((3/F61)*F61)&lt;=time),E61,0),IF(AND(ROUNDDOWN(4/F61,0)=4/F61,((4/F61)*F61)&lt;=time),E61,0),IF(AND(ROUNDDOWN(5/F61,0)=5/F61,((5/F61)*F61)&lt;=time),E61,0),IF(AND(ROUNDDOWN(6/F61,0)=6/F61,((6/F61)*F61)&lt;=time),E61,0),IF(AND(ROUNDDOWN(7/F61,0)=7/F61,((7/F61)*F61)&lt;=time),E61,0),IF(AND(ROUNDDOWN(8/F61,0)=8/F61,((6/F61)*F61)&lt;=time),E61,0),IF(AND(ROUNDDOWN(9/F61,0)=9/F61,((9/F61)*F61)&lt;=time),E61,0),IF(AND(ROUNDDOWN(10/F61,0)=10/F61,((10/F61)*F61)&lt;=time),E61,0),IF(AND(ROUNDDOWN(11/F61,0)=11/F61,((11/F61)*F61)&lt;=time),E61,0),IF(AND(ROUNDDOWN(12/F61,0)=12/F61,((12/F61)*F61)&lt;=time),E61,0),IF(AND(ROUNDDOWN(13/F61,0)=13/F61,((13/F61)*F61)&lt;=time),E61,0),IF(AND(ROUNDDOWN(14/F61,0)=14/F61,((14/F61)*F61)&lt;=time),E61,0),IF(AND(ROUNDDOWN(15/F61,0)=15/F61,((15/F61)*F61)&lt;=time),E61,0),IF(AND(ROUNDDOWN(16/F61,0)=16/F61,((16/F61)*F61)&lt;=time),E61,0),IF(AND(ROUNDDOWN(17/F61,0)=17/F61,((17/F61)*F61)&lt;=time),E61,0),IF(AND(ROUNDDOWN(18/F61,0)=18/F61,((18/F61)*F61)&lt;=time),E61,0),IF(AND(ROUNDDOWN(19/F61,0)=19/F61,((19/F61)*F61)&lt;=time),E61,0),IF(AND(ROUNDDOWN(20/F61,0)=20/F61,((20/F61)*F61)&lt;=time),E61,0),IF(AND(ROUNDDOWN(21/F61,0)=21/F61,((21/F61)*F61)&lt;=time),E61,0),IF(AND(ROUNDDOWN(22/F61,0)=22/F61,((22/F61)*F61)&lt;=time),E61,0),IF(AND(ROUNDDOWN(23/F61,0)=23/F61,((23/F61)*F61)&lt;=time),E61,0),IF(AND(ROUNDDOWN(24/F61,0)=24/F61,((24/F61)*F61)&lt;=time),E61,0),IF(AND(ROUNDDOWN(25/F61,0)=25/F61,((25/F61)*F61)&lt;=time),E61,0),IF(AND(ROUNDDOWN(26/F61,0)=26/F61,((26/F61)*F61)&lt;=time),E61,0),IF(AND(ROUNDDOWN(27/F61,0)=27/F61,((27/F61)*F61)&lt;=time),E61,0),IF(AND(ROUNDDOWN(28/F61,0)=28/F61,((28/F61)*F61)&lt;=time),E61,0),IF(AND(ROUNDDOWN(29/F61,0)=29/F61,((29/F61)*F61)&lt;=time),E61,0),IF(AND(ROUNDDOWN(30/F61,0)=30/F61,((30/F61)*F61)&lt;=time),E61,0),IF(AND(ROUNDDOWN(31/F61,0)=31/F61,((31/F61)*F61)&lt;=time),E61,0),IF(AND(ROUNDDOWN(32/F61,0)=32/F61,((32/F61)*F61)&lt;=time),E61,0),IF(AND(ROUNDDOWN(33/F61,0)=33/F61,((33/F61)*F61)&lt;=time),E61,0),IF(AND(ROUNDDOWN(34/F61,0)=34/F61,((34/F61)*F61)&lt;=time),E61,0),IF(AND(ROUNDDOWN(35/F61,0)=35/F61,((35/F61)*F61)&lt;=time),E61,0),IF(AND(ROUNDDOWN(36/F61,0)=36/F61,((36/F61)*F61)&lt;=time),E61,0),IF(AND(ROUNDDOWN(37/F61,0)=37/F61,((37/F61)*F61)&lt;=time),E61,0),IF(AND(ROUNDDOWN(38/F61,0)=38/F61,((38/F61)*F61)&lt;=time),E61,0),IF(AND(ROUNDDOWN(39/F61,0)=39/F61,((39/F61)*F61)&lt;=time),E61,0),IF(AND(ROUNDDOWN(40/F61,0)=40/F61,((40/F61)*F61)&lt;=time),E61,0),IF(AND(ROUNDDOWN(41/F61,0)=41/F61,((41/F61)*F61)&lt;=time),E61,0),IF(AND(ROUNDDOWN(42/F61,0)=42/F61,((42/F61)*F61)&lt;=time),E61,0),IF(AND(ROUNDDOWN(43/F61,0)=43/F61,((43/F61)*F61)&lt;=time),E61,0),IF(AND(ROUNDDOWN(44/F61,0)=44/F61,((44/F61)*F61)&lt;=time),E61,0),IF(AND(ROUNDDOWN(45/F61,0)=45/F61,((45/F61)*F61)&lt;=time),E61,0),IF(AND(ROUNDDOWN(46/F61,0)=46/F61,((46/F61)*F61)&lt;=time),E61,0),IF(AND(ROUNDDOWN(47/F61,0)=47/F61,((47/F61)*F61)&lt;=time),E61,0),IF(AND(ROUNDDOWN(48/F61,0)=48/F61,((48/F61)*F61)&lt;=time),E61,0),IF(AND(ROUNDDOWN(49/F61,0)=49/F61,((49/F61)*F61)&lt;=time),E61,0),IF(AND(ROUNDDOWN(50/F61,0)=50/F61,((50/F61)*F61)&lt;=time),E61,0))-((1/(1+drate)^time)*E61)),NPV(drate,IF(AND(ROUNDDOWN(1/F61,0)=1/F61,((1/F61)*F61)&lt;=time),E61,0),IF(AND(ROUNDDOWN(2/F61,0)=2/F61,((2/F61)*F61)&lt;=time),E61,0),IF(AND(ROUNDDOWN(3/F61,0)=3/F61,((3/F61)*F61)&lt;=time),E61,0),IF(AND(ROUNDDOWN(4/F61,0)=4/F61,((4/F61)*F61)&lt;=time),E61,0),IF(AND(ROUNDDOWN(5/F61,0)=5/F61,((5/F61)*F61)&lt;=time),E61,0),IF(AND(ROUNDDOWN(6/F61,0)=6/F61,((6/F61)*F61)&lt;=time),E61,0),IF(AND(ROUNDDOWN(7/F61,0)=7/F61,((7/F61)*F61)&lt;=time),E61,0),IF(AND(ROUNDDOWN(8/F61,0)=8/F61,((6/F61)*F61)&lt;=time),E61,0),IF(AND(ROUNDDOWN(9/F61,0)=9/F61,((9/F61)*F61)&lt;=time),E61,0),IF(AND(ROUNDDOWN(10/F61,0)=10/F61,((10/F61)*F61)&lt;=time),E61,0),IF(AND(ROUNDDOWN(11/F61,0)=11/F61,((11/F61)*F61)&lt;=time),E61,0),IF(AND(ROUNDDOWN(12/F61,0)=12/F61,((12/F61)*F61)&lt;=time),E61,0),IF(AND(ROUNDDOWN(13/F61,0)=13/F61,((13/F61)*F61)&lt;=time),E61,0),IF(AND(ROUNDDOWN(14/F61,0)=14/F61,((14/F61)*F61)&lt;=time),E61,0),IF(AND(ROUNDDOWN(15/F61,0)=15/F61,((15/F61)*F61)&lt;=time),E61,0),IF(AND(ROUNDDOWN(16/F61,0)=16/F61,((16/F61)*F61)&lt;=time),E61,0),IF(AND(ROUNDDOWN(17/F61,0)=17/F61,((17/F61)*F61)&lt;=time),E61,0),IF(AND(ROUNDDOWN(18/F61,0)=18/F61,((18/F61)*F61)&lt;=time),E61,0),IF(AND(ROUNDDOWN(19/F61,0)=19/F61,((19/F61)*F61)&lt;=time),E61,0),IF(AND(ROUNDDOWN(20/F61,0)=20/F61,((20/F61)*F61)&lt;=time),E61,0),IF(AND(ROUNDDOWN(21/F61,0)=21/F61,((21/F61)*F61)&lt;=time),E61,0),IF(AND(ROUNDDOWN(22/F61,0)=22/F61,((22/F61)*F61)&lt;=time),E61,0),IF(AND(ROUNDDOWN(23/F61,0)=23/F61,((23/F61)*F61)&lt;=time),E61,0),IF(AND(ROUNDDOWN(24/F61,0)=24/F61,((24/F61)*F61)&lt;=time),E61,0),IF(AND(ROUNDDOWN(25/F61,0)=25/F61,((25/F61)*F61)&lt;=time),E61,0),IF(AND(ROUNDDOWN(26/F61,0)=26/F61,((26/F61)*F61)&lt;=time),E61,0),IF(AND(ROUNDDOWN(27/F61,0)=27/F61,((27/F61)*F61)&lt;=time),E61,0),IF(AND(ROUNDDOWN(28/F61,0)=28/F61,((28/F61)*F61)&lt;=time),E61,0),IF(AND(ROUNDDOWN(29/F61,0)=29/F61,((29/F61)*F61)&lt;=time),E61,0),IF(AND(ROUNDDOWN(30/F61,0)=30/F61,((30/F61)*F61)&lt;=time),E61,0),IF(AND(ROUNDDOWN(31/F61,0)=31/F61,((31/F61)*F61)&lt;=time),E61,0),IF(AND(ROUNDDOWN(32/F61,0)=32/F61,((32/F61)*F61)&lt;=time),E61,0),IF(AND(ROUNDDOWN(33/F61,0)=33/F61,((33/F61)*F61)&lt;=time),E61,0),IF(AND(ROUNDDOWN(34/F61,0)=34/F61,((34/F61)*F61)&lt;=time),E61,0),IF(AND(ROUNDDOWN(35/F61,0)=35/F61,((35/F61)*F61)&lt;=time),E61,0),IF(AND(ROUNDDOWN(36/F61,0)=36/F61,((36/F61)*F61)&lt;=time),E61,0),IF(AND(ROUNDDOWN(37/F61,0)=37/F61,((37/F61)*F61)&lt;=time),E61,0),IF(AND(ROUNDDOWN(38/F61,0)=38/F61,((38/F61)*F61)&lt;=time),E61,0),IF(AND(ROUNDDOWN(39/F61,0)=39/F61,((39/F61)*F61)&lt;=time),E61,0),IF(AND(ROUNDDOWN(40/F61,0)=40/F61,((40/F61)*F61)&lt;=time),E61,0),IF(AND(ROUNDDOWN(41/F61,0)=41/F61,((41/F61)*F61)&lt;=time),E61,0),IF(AND(ROUNDDOWN(42/F61,0)=42/F61,((42/F61)*F61)&lt;=time),E61,0),IF(AND(ROUNDDOWN(43/F61,0)=43/F61,((43/F61)*F61)&lt;=time),E61,0),IF(AND(ROUNDDOWN(44/F61,0)=44/F61,((44/F61)*F61)&lt;=time),E61,0),IF(AND(ROUNDDOWN(45/F61,0)=45/F61,((45/F61)*F61)&lt;=time),E61,0),IF(AND(ROUNDDOWN(46/F61,0)=46/F61,((46/F61)*F61)&lt;=time),E61,0),IF(AND(ROUNDDOWN(47/F61,0)=47/F61,((47/F61)*F61)&lt;=time),E61,0),IF(AND(ROUNDDOWN(48/F61,0)=48/F61,((48/F61)*F61)&lt;=time),E61,0),IF(AND(ROUNDDOWN(49/F61,0)=49/F61,((49/F61)*F61)&lt;=time),E61,0),IF(AND(ROUNDDOWN(50/F61,0)=50/F61,((50/F61)*F61)&lt;=time),E61,0)))</f>
        <v>0</v>
      </c>
      <c r="H61" s="12"/>
      <c r="K61" s="9"/>
    </row>
    <row r="62" spans="1:13">
      <c r="A62" t="s">
        <v>52</v>
      </c>
      <c r="B62" s="89">
        <v>1</v>
      </c>
      <c r="C62" s="25" t="s">
        <v>20</v>
      </c>
      <c r="D62" s="46">
        <v>0</v>
      </c>
      <c r="E62" s="3">
        <f t="shared" si="8"/>
        <v>0</v>
      </c>
      <c r="F62" s="45">
        <v>1</v>
      </c>
      <c r="G62" s="3">
        <f t="shared" si="9"/>
        <v>0</v>
      </c>
      <c r="H62" s="12"/>
      <c r="K62" s="9"/>
    </row>
    <row r="63" spans="1:13">
      <c r="A63" t="s">
        <v>83</v>
      </c>
      <c r="B63" s="45">
        <f>_gsf1</f>
        <v>1</v>
      </c>
      <c r="C63" s="25" t="s">
        <v>66</v>
      </c>
      <c r="D63" s="47">
        <v>0</v>
      </c>
      <c r="E63" s="3">
        <f t="shared" si="8"/>
        <v>0</v>
      </c>
      <c r="F63" s="45">
        <v>1</v>
      </c>
      <c r="G63" s="3">
        <f t="shared" si="9"/>
        <v>0</v>
      </c>
      <c r="K63" s="9"/>
      <c r="L63" s="9"/>
      <c r="M63" s="9"/>
    </row>
    <row r="64" spans="1:13">
      <c r="A64" t="s">
        <v>9</v>
      </c>
      <c r="B64" s="45">
        <f>_gsf1</f>
        <v>1</v>
      </c>
      <c r="C64" s="25" t="s">
        <v>66</v>
      </c>
      <c r="D64" s="47">
        <v>0</v>
      </c>
      <c r="E64" s="3">
        <f t="shared" si="8"/>
        <v>0</v>
      </c>
      <c r="F64" s="45">
        <v>1</v>
      </c>
      <c r="G64" s="3">
        <f t="shared" si="9"/>
        <v>0</v>
      </c>
      <c r="K64" s="9"/>
    </row>
    <row r="65" spans="1:13">
      <c r="A65" t="s">
        <v>84</v>
      </c>
      <c r="B65" s="45">
        <v>1</v>
      </c>
      <c r="C65" s="25" t="s">
        <v>27</v>
      </c>
      <c r="D65" s="47">
        <v>0</v>
      </c>
      <c r="E65" s="3">
        <f t="shared" si="8"/>
        <v>0</v>
      </c>
      <c r="F65" s="45">
        <v>1</v>
      </c>
      <c r="G65" s="3">
        <f t="shared" si="9"/>
        <v>0</v>
      </c>
      <c r="K65" s="9"/>
      <c r="L65" s="9"/>
      <c r="M65" s="9"/>
    </row>
    <row r="66" spans="1:13">
      <c r="A66" t="s">
        <v>53</v>
      </c>
      <c r="B66" s="45">
        <v>1</v>
      </c>
      <c r="C66" s="25" t="s">
        <v>56</v>
      </c>
      <c r="D66" s="47">
        <v>0</v>
      </c>
      <c r="E66" s="3">
        <f t="shared" si="8"/>
        <v>0</v>
      </c>
      <c r="F66" s="45">
        <v>1</v>
      </c>
      <c r="G66" s="3">
        <f t="shared" si="9"/>
        <v>0</v>
      </c>
      <c r="K66" s="9"/>
      <c r="L66" s="9"/>
      <c r="M66" s="9"/>
    </row>
    <row r="67" spans="1:13">
      <c r="A67" t="s">
        <v>54</v>
      </c>
      <c r="B67" s="45">
        <v>1</v>
      </c>
      <c r="C67" s="25" t="s">
        <v>55</v>
      </c>
      <c r="D67" s="47">
        <v>0</v>
      </c>
      <c r="E67" s="3">
        <f t="shared" si="8"/>
        <v>0</v>
      </c>
      <c r="F67" s="45">
        <v>1</v>
      </c>
      <c r="G67" s="3">
        <f t="shared" si="9"/>
        <v>0</v>
      </c>
      <c r="K67" s="9"/>
      <c r="L67" s="9"/>
      <c r="M67" s="9"/>
    </row>
    <row r="68" spans="1:13">
      <c r="A68" t="s">
        <v>85</v>
      </c>
      <c r="B68" s="45">
        <v>1</v>
      </c>
      <c r="C68" s="25" t="s">
        <v>28</v>
      </c>
      <c r="D68" s="47">
        <v>0</v>
      </c>
      <c r="E68" s="3">
        <f t="shared" si="8"/>
        <v>0</v>
      </c>
      <c r="F68" s="45">
        <v>1</v>
      </c>
      <c r="G68" s="3">
        <f t="shared" si="9"/>
        <v>0</v>
      </c>
      <c r="K68" s="9"/>
      <c r="L68" s="9"/>
      <c r="M68" s="9"/>
    </row>
    <row r="69" spans="1:13">
      <c r="A69" t="s">
        <v>57</v>
      </c>
      <c r="B69" s="45">
        <v>1</v>
      </c>
      <c r="C69" s="25" t="s">
        <v>62</v>
      </c>
      <c r="D69" s="47">
        <v>0</v>
      </c>
      <c r="E69" s="3">
        <f t="shared" si="8"/>
        <v>0</v>
      </c>
      <c r="F69" s="45">
        <v>1</v>
      </c>
      <c r="G69" s="3">
        <f t="shared" si="9"/>
        <v>0</v>
      </c>
      <c r="K69" s="9"/>
      <c r="M69" s="9"/>
    </row>
    <row r="70" spans="1:13">
      <c r="A70" t="s">
        <v>58</v>
      </c>
      <c r="B70" s="45">
        <v>1</v>
      </c>
      <c r="C70" s="25" t="s">
        <v>55</v>
      </c>
      <c r="D70" s="47">
        <v>0</v>
      </c>
      <c r="E70" s="3">
        <f t="shared" si="8"/>
        <v>0</v>
      </c>
      <c r="F70" s="45">
        <v>1</v>
      </c>
      <c r="G70" s="3">
        <f t="shared" si="9"/>
        <v>0</v>
      </c>
      <c r="K70" s="9"/>
      <c r="M70" s="9"/>
    </row>
    <row r="71" spans="1:13">
      <c r="A71" t="s">
        <v>59</v>
      </c>
      <c r="B71" s="45">
        <v>1</v>
      </c>
      <c r="C71" s="25" t="s">
        <v>63</v>
      </c>
      <c r="D71" s="47">
        <v>0</v>
      </c>
      <c r="E71" s="3">
        <f t="shared" si="8"/>
        <v>0</v>
      </c>
      <c r="F71" s="45">
        <v>1</v>
      </c>
      <c r="G71" s="3">
        <f t="shared" si="9"/>
        <v>0</v>
      </c>
      <c r="K71" s="9"/>
      <c r="M71" s="9"/>
    </row>
    <row r="72" spans="1:13">
      <c r="A72" t="s">
        <v>94</v>
      </c>
      <c r="B72" s="45">
        <v>1</v>
      </c>
      <c r="C72" s="25" t="s">
        <v>64</v>
      </c>
      <c r="D72" s="47">
        <v>0</v>
      </c>
      <c r="E72" s="3">
        <f t="shared" si="8"/>
        <v>0</v>
      </c>
      <c r="F72" s="45">
        <v>1</v>
      </c>
      <c r="G72" s="3">
        <f t="shared" si="9"/>
        <v>0</v>
      </c>
      <c r="K72" s="9"/>
      <c r="M72" s="9"/>
    </row>
    <row r="73" spans="1:13">
      <c r="A73" t="s">
        <v>60</v>
      </c>
      <c r="B73" s="45">
        <v>1</v>
      </c>
      <c r="C73" s="25" t="s">
        <v>65</v>
      </c>
      <c r="D73" s="47">
        <v>0</v>
      </c>
      <c r="E73" s="3">
        <f t="shared" si="8"/>
        <v>0</v>
      </c>
      <c r="F73" s="45">
        <v>1</v>
      </c>
      <c r="G73" s="3">
        <f t="shared" si="9"/>
        <v>0</v>
      </c>
      <c r="K73" s="9"/>
      <c r="M73" s="9"/>
    </row>
    <row r="74" spans="1:13">
      <c r="A74" t="s">
        <v>61</v>
      </c>
      <c r="B74" s="45">
        <f>_gsf1</f>
        <v>1</v>
      </c>
      <c r="C74" s="25" t="s">
        <v>66</v>
      </c>
      <c r="D74" s="47">
        <v>0</v>
      </c>
      <c r="E74" s="3">
        <f t="shared" si="8"/>
        <v>0</v>
      </c>
      <c r="F74" s="45">
        <v>1</v>
      </c>
      <c r="G74" s="3">
        <f t="shared" si="9"/>
        <v>0</v>
      </c>
      <c r="K74" s="9"/>
      <c r="M74" s="9"/>
    </row>
    <row r="75" spans="1:13">
      <c r="A75" t="s">
        <v>86</v>
      </c>
      <c r="B75" s="89">
        <v>1</v>
      </c>
      <c r="C75" s="25" t="s">
        <v>20</v>
      </c>
      <c r="D75" s="46">
        <v>0</v>
      </c>
      <c r="E75" s="3">
        <f>D75*B75</f>
        <v>0</v>
      </c>
      <c r="F75" s="45">
        <v>1</v>
      </c>
      <c r="G75" s="3">
        <f t="shared" si="9"/>
        <v>0</v>
      </c>
    </row>
    <row r="76" spans="1:13">
      <c r="A76" t="s">
        <v>69</v>
      </c>
      <c r="B76" s="45">
        <f>_gsf1</f>
        <v>1</v>
      </c>
      <c r="C76" s="25" t="s">
        <v>66</v>
      </c>
      <c r="D76" s="47">
        <v>0</v>
      </c>
      <c r="E76" s="3">
        <f t="shared" si="8"/>
        <v>0</v>
      </c>
      <c r="F76" s="45">
        <v>1</v>
      </c>
      <c r="G76" s="3">
        <f t="shared" si="9"/>
        <v>0</v>
      </c>
    </row>
    <row r="77" spans="1:13">
      <c r="A77" t="s">
        <v>67</v>
      </c>
      <c r="B77" s="45">
        <v>1</v>
      </c>
      <c r="C77" s="25" t="s">
        <v>68</v>
      </c>
      <c r="D77" s="47">
        <v>0</v>
      </c>
      <c r="E77" s="3">
        <f>D77*B77</f>
        <v>0</v>
      </c>
      <c r="F77" s="45">
        <v>1</v>
      </c>
      <c r="G77" s="3">
        <f t="shared" si="9"/>
        <v>0</v>
      </c>
    </row>
    <row r="78" spans="1:13">
      <c r="A78" t="s">
        <v>87</v>
      </c>
      <c r="B78" s="45">
        <f>_gsf1</f>
        <v>1</v>
      </c>
      <c r="C78" s="25" t="s">
        <v>66</v>
      </c>
      <c r="D78" s="47">
        <v>0</v>
      </c>
      <c r="E78" s="3">
        <f t="shared" si="8"/>
        <v>0</v>
      </c>
      <c r="F78" s="45">
        <v>1</v>
      </c>
      <c r="G78" s="3">
        <f t="shared" si="9"/>
        <v>0</v>
      </c>
    </row>
    <row r="79" spans="1:13">
      <c r="A79" t="s">
        <v>80</v>
      </c>
      <c r="B79" s="45">
        <f>_gsf1</f>
        <v>1</v>
      </c>
      <c r="C79" s="25" t="s">
        <v>66</v>
      </c>
      <c r="D79" s="47">
        <v>0</v>
      </c>
      <c r="E79" s="3">
        <f t="shared" si="8"/>
        <v>0</v>
      </c>
      <c r="F79" s="45">
        <v>1</v>
      </c>
      <c r="G79" s="3">
        <f t="shared" si="9"/>
        <v>0</v>
      </c>
    </row>
    <row r="80" spans="1:13">
      <c r="A80" t="s">
        <v>81</v>
      </c>
      <c r="B80" s="89">
        <v>1</v>
      </c>
      <c r="C80" s="25" t="s">
        <v>20</v>
      </c>
      <c r="D80" s="46">
        <v>0</v>
      </c>
      <c r="E80" s="3">
        <f t="shared" si="8"/>
        <v>0</v>
      </c>
      <c r="F80" s="45">
        <v>1</v>
      </c>
      <c r="G80" s="3">
        <f t="shared" si="9"/>
        <v>0</v>
      </c>
    </row>
    <row r="81" spans="1:14">
      <c r="A81" t="s">
        <v>88</v>
      </c>
      <c r="B81" s="45">
        <f>_gsf1</f>
        <v>1</v>
      </c>
      <c r="C81" s="25" t="s">
        <v>66</v>
      </c>
      <c r="D81" s="47">
        <v>0</v>
      </c>
      <c r="E81" s="3">
        <f>D81*B81</f>
        <v>0</v>
      </c>
      <c r="F81" s="45">
        <v>1</v>
      </c>
      <c r="G81" s="3">
        <f t="shared" si="9"/>
        <v>0</v>
      </c>
    </row>
    <row r="82" spans="1:14">
      <c r="A82" t="s">
        <v>95</v>
      </c>
      <c r="B82" s="45">
        <f>_gsf1</f>
        <v>1</v>
      </c>
      <c r="C82" s="25" t="s">
        <v>66</v>
      </c>
      <c r="D82" s="47">
        <v>0</v>
      </c>
      <c r="E82" s="3">
        <f>D82*B82</f>
        <v>0</v>
      </c>
      <c r="F82" s="45">
        <v>1</v>
      </c>
      <c r="G82" s="3">
        <f t="shared" si="9"/>
        <v>0</v>
      </c>
    </row>
    <row r="83" spans="1:14">
      <c r="A83" t="s">
        <v>89</v>
      </c>
      <c r="B83" s="89">
        <v>1</v>
      </c>
      <c r="C83" s="25" t="s">
        <v>20</v>
      </c>
      <c r="D83" s="46">
        <v>0</v>
      </c>
      <c r="E83" s="3">
        <f t="shared" si="8"/>
        <v>0</v>
      </c>
      <c r="F83" s="45">
        <v>1</v>
      </c>
      <c r="G83" s="3">
        <f t="shared" si="9"/>
        <v>0</v>
      </c>
    </row>
    <row r="84" spans="1:14">
      <c r="A84" t="s">
        <v>90</v>
      </c>
      <c r="B84" s="45">
        <f>_gsf1</f>
        <v>1</v>
      </c>
      <c r="C84" s="25" t="s">
        <v>66</v>
      </c>
      <c r="D84" s="47">
        <v>0</v>
      </c>
      <c r="E84" s="3">
        <f t="shared" si="8"/>
        <v>0</v>
      </c>
      <c r="F84" s="45">
        <v>1</v>
      </c>
      <c r="G84" s="3">
        <f t="shared" si="9"/>
        <v>0</v>
      </c>
    </row>
    <row r="85" spans="1:14">
      <c r="A85" t="s">
        <v>91</v>
      </c>
      <c r="B85" s="45">
        <f>_gsf1</f>
        <v>1</v>
      </c>
      <c r="C85" s="25" t="s">
        <v>66</v>
      </c>
      <c r="D85" s="47">
        <v>0</v>
      </c>
      <c r="E85" s="3">
        <f t="shared" si="8"/>
        <v>0</v>
      </c>
      <c r="F85" s="45">
        <v>1</v>
      </c>
      <c r="G85" s="3">
        <f t="shared" si="9"/>
        <v>0</v>
      </c>
    </row>
    <row r="86" spans="1:14">
      <c r="A86" t="s">
        <v>70</v>
      </c>
      <c r="B86" s="45">
        <f>_gsf1</f>
        <v>1</v>
      </c>
      <c r="C86" s="25" t="s">
        <v>66</v>
      </c>
      <c r="D86" s="47">
        <v>0</v>
      </c>
      <c r="E86" s="3">
        <f t="shared" si="8"/>
        <v>0</v>
      </c>
      <c r="F86" s="45">
        <v>1</v>
      </c>
      <c r="G86" s="3">
        <f t="shared" si="9"/>
        <v>0</v>
      </c>
    </row>
    <row r="87" spans="1:14">
      <c r="A87" t="s">
        <v>92</v>
      </c>
      <c r="B87" s="89">
        <v>1</v>
      </c>
      <c r="C87" s="25" t="s">
        <v>20</v>
      </c>
      <c r="D87" s="46">
        <v>0</v>
      </c>
      <c r="E87" s="3">
        <f>D87*B87</f>
        <v>0</v>
      </c>
      <c r="F87" s="45">
        <v>1</v>
      </c>
      <c r="G87" s="3">
        <f t="shared" si="9"/>
        <v>0</v>
      </c>
      <c r="K87" s="9"/>
      <c r="L87" s="9"/>
      <c r="M87" s="9"/>
      <c r="N87" s="9"/>
    </row>
    <row r="88" spans="1:14">
      <c r="A88" s="90" t="str">
        <f>A58</f>
        <v>Other</v>
      </c>
      <c r="B88" s="93">
        <v>1</v>
      </c>
      <c r="C88" s="94" t="s">
        <v>20</v>
      </c>
      <c r="D88" s="46">
        <v>0</v>
      </c>
      <c r="E88" s="3">
        <f>D88*B88</f>
        <v>0</v>
      </c>
      <c r="F88" s="45">
        <v>1</v>
      </c>
      <c r="G88" s="3">
        <f t="shared" ref="G88" si="10">IF(INT(time/F88)=(time/F88),(NPV(drate,IF(AND(ROUNDDOWN(1/F88,0)=1/F88,((1/F88)*F88)&lt;=time),E88,0),IF(AND(ROUNDDOWN(2/F88,0)=2/F88,((2/F88)*F88)&lt;=time),E88,0),IF(AND(ROUNDDOWN(3/F88,0)=3/F88,((3/F88)*F88)&lt;=time),E88,0),IF(AND(ROUNDDOWN(4/F88,0)=4/F88,((4/F88)*F88)&lt;=time),E88,0),IF(AND(ROUNDDOWN(5/F88,0)=5/F88,((5/F88)*F88)&lt;=time),E88,0),IF(AND(ROUNDDOWN(6/F88,0)=6/F88,((6/F88)*F88)&lt;=time),E88,0),IF(AND(ROUNDDOWN(7/F88,0)=7/F88,((7/F88)*F88)&lt;=time),E88,0),IF(AND(ROUNDDOWN(8/F88,0)=8/F88,((6/F88)*F88)&lt;=time),E88,0),IF(AND(ROUNDDOWN(9/F88,0)=9/F88,((9/F88)*F88)&lt;=time),E88,0),IF(AND(ROUNDDOWN(10/F88,0)=10/F88,((10/F88)*F88)&lt;=time),E88,0),IF(AND(ROUNDDOWN(11/F88,0)=11/F88,((11/F88)*F88)&lt;=time),E88,0),IF(AND(ROUNDDOWN(12/F88,0)=12/F88,((12/F88)*F88)&lt;=time),E88,0),IF(AND(ROUNDDOWN(13/F88,0)=13/F88,((13/F88)*F88)&lt;=time),E88,0),IF(AND(ROUNDDOWN(14/F88,0)=14/F88,((14/F88)*F88)&lt;=time),E88,0),IF(AND(ROUNDDOWN(15/F88,0)=15/F88,((15/F88)*F88)&lt;=time),E88,0),IF(AND(ROUNDDOWN(16/F88,0)=16/F88,((16/F88)*F88)&lt;=time),E88,0),IF(AND(ROUNDDOWN(17/F88,0)=17/F88,((17/F88)*F88)&lt;=time),E88,0),IF(AND(ROUNDDOWN(18/F88,0)=18/F88,((18/F88)*F88)&lt;=time),E88,0),IF(AND(ROUNDDOWN(19/F88,0)=19/F88,((19/F88)*F88)&lt;=time),E88,0),IF(AND(ROUNDDOWN(20/F88,0)=20/F88,((20/F88)*F88)&lt;=time),E88,0),IF(AND(ROUNDDOWN(21/F88,0)=21/F88,((21/F88)*F88)&lt;=time),E88,0),IF(AND(ROUNDDOWN(22/F88,0)=22/F88,((22/F88)*F88)&lt;=time),E88,0),IF(AND(ROUNDDOWN(23/F88,0)=23/F88,((23/F88)*F88)&lt;=time),E88,0),IF(AND(ROUNDDOWN(24/F88,0)=24/F88,((24/F88)*F88)&lt;=time),E88,0),IF(AND(ROUNDDOWN(25/F88,0)=25/F88,((25/F88)*F88)&lt;=time),E88,0),IF(AND(ROUNDDOWN(26/F88,0)=26/F88,((26/F88)*F88)&lt;=time),E88,0),IF(AND(ROUNDDOWN(27/F88,0)=27/F88,((27/F88)*F88)&lt;=time),E88,0),IF(AND(ROUNDDOWN(28/F88,0)=28/F88,((28/F88)*F88)&lt;=time),E88,0),IF(AND(ROUNDDOWN(29/F88,0)=29/F88,((29/F88)*F88)&lt;=time),E88,0),IF(AND(ROUNDDOWN(30/F88,0)=30/F88,((30/F88)*F88)&lt;=time),E88,0),IF(AND(ROUNDDOWN(31/F88,0)=31/F88,((31/F88)*F88)&lt;=time),E88,0),IF(AND(ROUNDDOWN(32/F88,0)=32/F88,((32/F88)*F88)&lt;=time),E88,0),IF(AND(ROUNDDOWN(33/F88,0)=33/F88,((33/F88)*F88)&lt;=time),E88,0),IF(AND(ROUNDDOWN(34/F88,0)=34/F88,((34/F88)*F88)&lt;=time),E88,0),IF(AND(ROUNDDOWN(35/F88,0)=35/F88,((35/F88)*F88)&lt;=time),E88,0),IF(AND(ROUNDDOWN(36/F88,0)=36/F88,((36/F88)*F88)&lt;=time),E88,0),IF(AND(ROUNDDOWN(37/F88,0)=37/F88,((37/F88)*F88)&lt;=time),E88,0),IF(AND(ROUNDDOWN(38/F88,0)=38/F88,((38/F88)*F88)&lt;=time),E88,0),IF(AND(ROUNDDOWN(39/F88,0)=39/F88,((39/F88)*F88)&lt;=time),E88,0),IF(AND(ROUNDDOWN(40/F88,0)=40/F88,((40/F88)*F88)&lt;=time),E88,0),IF(AND(ROUNDDOWN(41/F88,0)=41/F88,((41/F88)*F88)&lt;=time),E88,0),IF(AND(ROUNDDOWN(42/F88,0)=42/F88,((42/F88)*F88)&lt;=time),E88,0),IF(AND(ROUNDDOWN(43/F88,0)=43/F88,((43/F88)*F88)&lt;=time),E88,0),IF(AND(ROUNDDOWN(44/F88,0)=44/F88,((44/F88)*F88)&lt;=time),E88,0),IF(AND(ROUNDDOWN(45/F88,0)=45/F88,((45/F88)*F88)&lt;=time),E88,0),IF(AND(ROUNDDOWN(46/F88,0)=46/F88,((46/F88)*F88)&lt;=time),E88,0),IF(AND(ROUNDDOWN(47/F88,0)=47/F88,((47/F88)*F88)&lt;=time),E88,0),IF(AND(ROUNDDOWN(48/F88,0)=48/F88,((48/F88)*F88)&lt;=time),E88,0),IF(AND(ROUNDDOWN(49/F88,0)=49/F88,((49/F88)*F88)&lt;=time),E88,0),IF(AND(ROUNDDOWN(50/F88,0)=50/F88,((50/F88)*F88)&lt;=time),E88,0))-((1/(1+drate)^time)*E88)),NPV(drate,IF(AND(ROUNDDOWN(1/F88,0)=1/F88,((1/F88)*F88)&lt;=time),E88,0),IF(AND(ROUNDDOWN(2/F88,0)=2/F88,((2/F88)*F88)&lt;=time),E88,0),IF(AND(ROUNDDOWN(3/F88,0)=3/F88,((3/F88)*F88)&lt;=time),E88,0),IF(AND(ROUNDDOWN(4/F88,0)=4/F88,((4/F88)*F88)&lt;=time),E88,0),IF(AND(ROUNDDOWN(5/F88,0)=5/F88,((5/F88)*F88)&lt;=time),E88,0),IF(AND(ROUNDDOWN(6/F88,0)=6/F88,((6/F88)*F88)&lt;=time),E88,0),IF(AND(ROUNDDOWN(7/F88,0)=7/F88,((7/F88)*F88)&lt;=time),E88,0),IF(AND(ROUNDDOWN(8/F88,0)=8/F88,((6/F88)*F88)&lt;=time),E88,0),IF(AND(ROUNDDOWN(9/F88,0)=9/F88,((9/F88)*F88)&lt;=time),E88,0),IF(AND(ROUNDDOWN(10/F88,0)=10/F88,((10/F88)*F88)&lt;=time),E88,0),IF(AND(ROUNDDOWN(11/F88,0)=11/F88,((11/F88)*F88)&lt;=time),E88,0),IF(AND(ROUNDDOWN(12/F88,0)=12/F88,((12/F88)*F88)&lt;=time),E88,0),IF(AND(ROUNDDOWN(13/F88,0)=13/F88,((13/F88)*F88)&lt;=time),E88,0),IF(AND(ROUNDDOWN(14/F88,0)=14/F88,((14/F88)*F88)&lt;=time),E88,0),IF(AND(ROUNDDOWN(15/F88,0)=15/F88,((15/F88)*F88)&lt;=time),E88,0),IF(AND(ROUNDDOWN(16/F88,0)=16/F88,((16/F88)*F88)&lt;=time),E88,0),IF(AND(ROUNDDOWN(17/F88,0)=17/F88,((17/F88)*F88)&lt;=time),E88,0),IF(AND(ROUNDDOWN(18/F88,0)=18/F88,((18/F88)*F88)&lt;=time),E88,0),IF(AND(ROUNDDOWN(19/F88,0)=19/F88,((19/F88)*F88)&lt;=time),E88,0),IF(AND(ROUNDDOWN(20/F88,0)=20/F88,((20/F88)*F88)&lt;=time),E88,0),IF(AND(ROUNDDOWN(21/F88,0)=21/F88,((21/F88)*F88)&lt;=time),E88,0),IF(AND(ROUNDDOWN(22/F88,0)=22/F88,((22/F88)*F88)&lt;=time),E88,0),IF(AND(ROUNDDOWN(23/F88,0)=23/F88,((23/F88)*F88)&lt;=time),E88,0),IF(AND(ROUNDDOWN(24/F88,0)=24/F88,((24/F88)*F88)&lt;=time),E88,0),IF(AND(ROUNDDOWN(25/F88,0)=25/F88,((25/F88)*F88)&lt;=time),E88,0),IF(AND(ROUNDDOWN(26/F88,0)=26/F88,((26/F88)*F88)&lt;=time),E88,0),IF(AND(ROUNDDOWN(27/F88,0)=27/F88,((27/F88)*F88)&lt;=time),E88,0),IF(AND(ROUNDDOWN(28/F88,0)=28/F88,((28/F88)*F88)&lt;=time),E88,0),IF(AND(ROUNDDOWN(29/F88,0)=29/F88,((29/F88)*F88)&lt;=time),E88,0),IF(AND(ROUNDDOWN(30/F88,0)=30/F88,((30/F88)*F88)&lt;=time),E88,0),IF(AND(ROUNDDOWN(31/F88,0)=31/F88,((31/F88)*F88)&lt;=time),E88,0),IF(AND(ROUNDDOWN(32/F88,0)=32/F88,((32/F88)*F88)&lt;=time),E88,0),IF(AND(ROUNDDOWN(33/F88,0)=33/F88,((33/F88)*F88)&lt;=time),E88,0),IF(AND(ROUNDDOWN(34/F88,0)=34/F88,((34/F88)*F88)&lt;=time),E88,0),IF(AND(ROUNDDOWN(35/F88,0)=35/F88,((35/F88)*F88)&lt;=time),E88,0),IF(AND(ROUNDDOWN(36/F88,0)=36/F88,((36/F88)*F88)&lt;=time),E88,0),IF(AND(ROUNDDOWN(37/F88,0)=37/F88,((37/F88)*F88)&lt;=time),E88,0),IF(AND(ROUNDDOWN(38/F88,0)=38/F88,((38/F88)*F88)&lt;=time),E88,0),IF(AND(ROUNDDOWN(39/F88,0)=39/F88,((39/F88)*F88)&lt;=time),E88,0),IF(AND(ROUNDDOWN(40/F88,0)=40/F88,((40/F88)*F88)&lt;=time),E88,0),IF(AND(ROUNDDOWN(41/F88,0)=41/F88,((41/F88)*F88)&lt;=time),E88,0),IF(AND(ROUNDDOWN(42/F88,0)=42/F88,((42/F88)*F88)&lt;=time),E88,0),IF(AND(ROUNDDOWN(43/F88,0)=43/F88,((43/F88)*F88)&lt;=time),E88,0),IF(AND(ROUNDDOWN(44/F88,0)=44/F88,((44/F88)*F88)&lt;=time),E88,0),IF(AND(ROUNDDOWN(45/F88,0)=45/F88,((45/F88)*F88)&lt;=time),E88,0),IF(AND(ROUNDDOWN(46/F88,0)=46/F88,((46/F88)*F88)&lt;=time),E88,0),IF(AND(ROUNDDOWN(47/F88,0)=47/F88,((47/F88)*F88)&lt;=time),E88,0),IF(AND(ROUNDDOWN(48/F88,0)=48/F88,((48/F88)*F88)&lt;=time),E88,0),IF(AND(ROUNDDOWN(49/F88,0)=49/F88,((49/F88)*F88)&lt;=time),E88,0),IF(AND(ROUNDDOWN(50/F88,0)=50/F88,((50/F88)*F88)&lt;=time),E88,0)))</f>
        <v>0</v>
      </c>
      <c r="K88" s="9"/>
      <c r="L88" s="9"/>
      <c r="M88" s="9"/>
      <c r="N88" s="9"/>
    </row>
    <row r="89" spans="1:14">
      <c r="A89" s="90" t="str">
        <f>A59</f>
        <v>Other</v>
      </c>
      <c r="B89" s="93">
        <v>1</v>
      </c>
      <c r="C89" s="94" t="s">
        <v>20</v>
      </c>
      <c r="D89" s="46">
        <v>0</v>
      </c>
      <c r="E89" s="3">
        <f t="shared" si="8"/>
        <v>0</v>
      </c>
      <c r="F89" s="45">
        <v>1</v>
      </c>
      <c r="G89" s="3">
        <f t="shared" si="9"/>
        <v>0</v>
      </c>
      <c r="K89" s="9"/>
      <c r="L89" s="9"/>
      <c r="M89" s="9"/>
      <c r="N89" s="9"/>
    </row>
    <row r="90" spans="1:14" s="2" customFormat="1" ht="24" customHeight="1">
      <c r="A90" s="2" t="s">
        <v>11</v>
      </c>
      <c r="B90" s="6"/>
      <c r="C90" s="26"/>
      <c r="D90" s="8"/>
      <c r="E90" s="8"/>
      <c r="F90" s="6"/>
      <c r="G90" s="4"/>
      <c r="J90" s="10"/>
    </row>
    <row r="91" spans="1:14">
      <c r="A91" t="s">
        <v>51</v>
      </c>
      <c r="B91" s="89">
        <v>1</v>
      </c>
      <c r="C91" s="25" t="s">
        <v>20</v>
      </c>
      <c r="D91" s="46">
        <f t="shared" ref="D91:D119" si="11">D61</f>
        <v>0</v>
      </c>
      <c r="E91" s="3">
        <f t="shared" ref="E91:E107" si="12">D91*B91</f>
        <v>0</v>
      </c>
      <c r="F91" s="45">
        <f t="shared" ref="F91:F119" si="13">F61</f>
        <v>1</v>
      </c>
      <c r="G91" s="3">
        <f t="shared" ref="G91:G119" si="14">IF(INT(time/F91)=(time/F91),0,((1/(1+drate)^time)*((E91)*((F91-(time-(F91*(ROUNDDOWN(time/F91,0))))))/F91)*-1))</f>
        <v>0</v>
      </c>
    </row>
    <row r="92" spans="1:14">
      <c r="A92" t="s">
        <v>52</v>
      </c>
      <c r="B92" s="89">
        <v>1</v>
      </c>
      <c r="C92" s="25" t="s">
        <v>20</v>
      </c>
      <c r="D92" s="46">
        <f t="shared" si="11"/>
        <v>0</v>
      </c>
      <c r="E92" s="3">
        <f t="shared" si="12"/>
        <v>0</v>
      </c>
      <c r="F92" s="51">
        <f t="shared" si="13"/>
        <v>1</v>
      </c>
      <c r="G92" s="3">
        <f t="shared" si="14"/>
        <v>0</v>
      </c>
    </row>
    <row r="93" spans="1:14">
      <c r="A93" t="s">
        <v>83</v>
      </c>
      <c r="B93" s="45">
        <f>_gsf1</f>
        <v>1</v>
      </c>
      <c r="C93" s="25" t="s">
        <v>66</v>
      </c>
      <c r="D93" s="47">
        <f t="shared" si="11"/>
        <v>0</v>
      </c>
      <c r="E93" s="3">
        <f t="shared" si="12"/>
        <v>0</v>
      </c>
      <c r="F93" s="51">
        <f t="shared" si="13"/>
        <v>1</v>
      </c>
      <c r="G93" s="3">
        <f t="shared" si="14"/>
        <v>0</v>
      </c>
    </row>
    <row r="94" spans="1:14">
      <c r="A94" t="s">
        <v>9</v>
      </c>
      <c r="B94" s="45">
        <f>_gsf1</f>
        <v>1</v>
      </c>
      <c r="C94" s="25" t="s">
        <v>66</v>
      </c>
      <c r="D94" s="47">
        <f t="shared" si="11"/>
        <v>0</v>
      </c>
      <c r="E94" s="3">
        <f t="shared" si="12"/>
        <v>0</v>
      </c>
      <c r="F94" s="51">
        <f t="shared" si="13"/>
        <v>1</v>
      </c>
      <c r="G94" s="3">
        <f t="shared" si="14"/>
        <v>0</v>
      </c>
    </row>
    <row r="95" spans="1:14">
      <c r="A95" t="s">
        <v>84</v>
      </c>
      <c r="B95" s="45">
        <v>1</v>
      </c>
      <c r="C95" s="25" t="s">
        <v>27</v>
      </c>
      <c r="D95" s="47">
        <f t="shared" si="11"/>
        <v>0</v>
      </c>
      <c r="E95" s="3">
        <f t="shared" si="12"/>
        <v>0</v>
      </c>
      <c r="F95" s="51">
        <f t="shared" si="13"/>
        <v>1</v>
      </c>
      <c r="G95" s="3">
        <f t="shared" si="14"/>
        <v>0</v>
      </c>
    </row>
    <row r="96" spans="1:14">
      <c r="A96" t="s">
        <v>53</v>
      </c>
      <c r="B96" s="45">
        <v>1</v>
      </c>
      <c r="C96" s="25" t="s">
        <v>56</v>
      </c>
      <c r="D96" s="47">
        <f t="shared" si="11"/>
        <v>0</v>
      </c>
      <c r="E96" s="3">
        <f t="shared" si="12"/>
        <v>0</v>
      </c>
      <c r="F96" s="51">
        <f t="shared" si="13"/>
        <v>1</v>
      </c>
      <c r="G96" s="3">
        <f t="shared" si="14"/>
        <v>0</v>
      </c>
    </row>
    <row r="97" spans="1:11">
      <c r="A97" t="s">
        <v>54</v>
      </c>
      <c r="B97" s="45">
        <v>1</v>
      </c>
      <c r="C97" s="25" t="s">
        <v>55</v>
      </c>
      <c r="D97" s="47">
        <f t="shared" si="11"/>
        <v>0</v>
      </c>
      <c r="E97" s="3">
        <f t="shared" si="12"/>
        <v>0</v>
      </c>
      <c r="F97" s="51">
        <f t="shared" si="13"/>
        <v>1</v>
      </c>
      <c r="G97" s="3">
        <f t="shared" si="14"/>
        <v>0</v>
      </c>
    </row>
    <row r="98" spans="1:11">
      <c r="A98" t="s">
        <v>85</v>
      </c>
      <c r="B98" s="45">
        <v>1</v>
      </c>
      <c r="C98" s="25" t="s">
        <v>28</v>
      </c>
      <c r="D98" s="47">
        <f t="shared" si="11"/>
        <v>0</v>
      </c>
      <c r="E98" s="3">
        <f t="shared" si="12"/>
        <v>0</v>
      </c>
      <c r="F98" s="51">
        <f t="shared" si="13"/>
        <v>1</v>
      </c>
      <c r="G98" s="3">
        <f t="shared" si="14"/>
        <v>0</v>
      </c>
      <c r="K98" s="9"/>
    </row>
    <row r="99" spans="1:11">
      <c r="A99" t="s">
        <v>57</v>
      </c>
      <c r="B99" s="45">
        <v>1</v>
      </c>
      <c r="C99" s="25" t="s">
        <v>62</v>
      </c>
      <c r="D99" s="47">
        <f t="shared" si="11"/>
        <v>0</v>
      </c>
      <c r="E99" s="3">
        <f t="shared" si="12"/>
        <v>0</v>
      </c>
      <c r="F99" s="51">
        <f t="shared" si="13"/>
        <v>1</v>
      </c>
      <c r="G99" s="3">
        <f t="shared" si="14"/>
        <v>0</v>
      </c>
    </row>
    <row r="100" spans="1:11">
      <c r="A100" t="s">
        <v>58</v>
      </c>
      <c r="B100" s="45">
        <v>1</v>
      </c>
      <c r="C100" s="25" t="s">
        <v>55</v>
      </c>
      <c r="D100" s="47">
        <f t="shared" si="11"/>
        <v>0</v>
      </c>
      <c r="E100" s="3">
        <f t="shared" si="12"/>
        <v>0</v>
      </c>
      <c r="F100" s="51">
        <f t="shared" si="13"/>
        <v>1</v>
      </c>
      <c r="G100" s="3">
        <f t="shared" si="14"/>
        <v>0</v>
      </c>
    </row>
    <row r="101" spans="1:11">
      <c r="A101" t="s">
        <v>59</v>
      </c>
      <c r="B101" s="45">
        <v>1</v>
      </c>
      <c r="C101" s="25" t="s">
        <v>63</v>
      </c>
      <c r="D101" s="47">
        <f t="shared" si="11"/>
        <v>0</v>
      </c>
      <c r="E101" s="3">
        <f t="shared" si="12"/>
        <v>0</v>
      </c>
      <c r="F101" s="51">
        <f t="shared" si="13"/>
        <v>1</v>
      </c>
      <c r="G101" s="3">
        <f t="shared" si="14"/>
        <v>0</v>
      </c>
    </row>
    <row r="102" spans="1:11">
      <c r="A102" t="s">
        <v>94</v>
      </c>
      <c r="B102" s="45">
        <v>1</v>
      </c>
      <c r="C102" s="25" t="s">
        <v>64</v>
      </c>
      <c r="D102" s="47">
        <f t="shared" si="11"/>
        <v>0</v>
      </c>
      <c r="E102" s="3">
        <f t="shared" si="12"/>
        <v>0</v>
      </c>
      <c r="F102" s="51">
        <f t="shared" si="13"/>
        <v>1</v>
      </c>
      <c r="G102" s="3">
        <f t="shared" si="14"/>
        <v>0</v>
      </c>
    </row>
    <row r="103" spans="1:11">
      <c r="A103" t="s">
        <v>60</v>
      </c>
      <c r="B103" s="45">
        <v>1</v>
      </c>
      <c r="C103" s="25" t="s">
        <v>65</v>
      </c>
      <c r="D103" s="47">
        <f t="shared" si="11"/>
        <v>0</v>
      </c>
      <c r="E103" s="3">
        <f t="shared" si="12"/>
        <v>0</v>
      </c>
      <c r="F103" s="51">
        <f t="shared" si="13"/>
        <v>1</v>
      </c>
      <c r="G103" s="3">
        <f t="shared" si="14"/>
        <v>0</v>
      </c>
    </row>
    <row r="104" spans="1:11">
      <c r="A104" t="s">
        <v>61</v>
      </c>
      <c r="B104" s="45">
        <f>_gsf1</f>
        <v>1</v>
      </c>
      <c r="C104" s="25" t="s">
        <v>66</v>
      </c>
      <c r="D104" s="47">
        <f t="shared" si="11"/>
        <v>0</v>
      </c>
      <c r="E104" s="3">
        <f t="shared" si="12"/>
        <v>0</v>
      </c>
      <c r="F104" s="51">
        <f t="shared" si="13"/>
        <v>1</v>
      </c>
      <c r="G104" s="3">
        <f t="shared" si="14"/>
        <v>0</v>
      </c>
    </row>
    <row r="105" spans="1:11">
      <c r="A105" t="s">
        <v>86</v>
      </c>
      <c r="B105" s="89">
        <v>1</v>
      </c>
      <c r="C105" s="25" t="s">
        <v>20</v>
      </c>
      <c r="D105" s="46">
        <f t="shared" si="11"/>
        <v>0</v>
      </c>
      <c r="E105" s="3">
        <f t="shared" si="12"/>
        <v>0</v>
      </c>
      <c r="F105" s="51">
        <f t="shared" si="13"/>
        <v>1</v>
      </c>
      <c r="G105" s="3">
        <f t="shared" si="14"/>
        <v>0</v>
      </c>
    </row>
    <row r="106" spans="1:11">
      <c r="A106" t="s">
        <v>69</v>
      </c>
      <c r="B106" s="45">
        <f>_gsf1</f>
        <v>1</v>
      </c>
      <c r="C106" s="25" t="s">
        <v>66</v>
      </c>
      <c r="D106" s="47">
        <f t="shared" si="11"/>
        <v>0</v>
      </c>
      <c r="E106" s="3">
        <f t="shared" si="12"/>
        <v>0</v>
      </c>
      <c r="F106" s="51">
        <f t="shared" si="13"/>
        <v>1</v>
      </c>
      <c r="G106" s="3">
        <f t="shared" si="14"/>
        <v>0</v>
      </c>
    </row>
    <row r="107" spans="1:11">
      <c r="A107" t="s">
        <v>67</v>
      </c>
      <c r="B107" s="45">
        <v>1</v>
      </c>
      <c r="C107" s="25" t="s">
        <v>68</v>
      </c>
      <c r="D107" s="47">
        <f t="shared" si="11"/>
        <v>0</v>
      </c>
      <c r="E107" s="3">
        <f t="shared" si="12"/>
        <v>0</v>
      </c>
      <c r="F107" s="51">
        <f t="shared" si="13"/>
        <v>1</v>
      </c>
      <c r="G107" s="3">
        <f t="shared" si="14"/>
        <v>0</v>
      </c>
    </row>
    <row r="108" spans="1:11">
      <c r="A108" t="s">
        <v>87</v>
      </c>
      <c r="B108" s="45">
        <f>_gsf1</f>
        <v>1</v>
      </c>
      <c r="C108" s="25" t="s">
        <v>66</v>
      </c>
      <c r="D108" s="47">
        <f t="shared" si="11"/>
        <v>0</v>
      </c>
      <c r="E108" s="3">
        <f t="shared" ref="E108:E119" si="15">D108*B108</f>
        <v>0</v>
      </c>
      <c r="F108" s="51">
        <f t="shared" si="13"/>
        <v>1</v>
      </c>
      <c r="G108" s="3">
        <f t="shared" si="14"/>
        <v>0</v>
      </c>
    </row>
    <row r="109" spans="1:11">
      <c r="A109" t="s">
        <v>80</v>
      </c>
      <c r="B109" s="45">
        <f>_gsf1</f>
        <v>1</v>
      </c>
      <c r="C109" s="25" t="s">
        <v>66</v>
      </c>
      <c r="D109" s="47">
        <f t="shared" si="11"/>
        <v>0</v>
      </c>
      <c r="E109" s="3">
        <f t="shared" si="15"/>
        <v>0</v>
      </c>
      <c r="F109" s="51">
        <f t="shared" si="13"/>
        <v>1</v>
      </c>
      <c r="G109" s="3">
        <f t="shared" si="14"/>
        <v>0</v>
      </c>
    </row>
    <row r="110" spans="1:11">
      <c r="A110" t="s">
        <v>81</v>
      </c>
      <c r="B110" s="89">
        <v>1</v>
      </c>
      <c r="C110" s="25" t="s">
        <v>20</v>
      </c>
      <c r="D110" s="46">
        <f t="shared" si="11"/>
        <v>0</v>
      </c>
      <c r="E110" s="3">
        <f t="shared" si="15"/>
        <v>0</v>
      </c>
      <c r="F110" s="51">
        <f t="shared" si="13"/>
        <v>1</v>
      </c>
      <c r="G110" s="3">
        <f t="shared" si="14"/>
        <v>0</v>
      </c>
    </row>
    <row r="111" spans="1:11">
      <c r="A111" t="s">
        <v>88</v>
      </c>
      <c r="B111" s="45">
        <f>_gsf1</f>
        <v>1</v>
      </c>
      <c r="C111" s="25" t="s">
        <v>66</v>
      </c>
      <c r="D111" s="47">
        <f t="shared" si="11"/>
        <v>0</v>
      </c>
      <c r="E111" s="3">
        <f>D111*B111</f>
        <v>0</v>
      </c>
      <c r="F111" s="51">
        <f t="shared" si="13"/>
        <v>1</v>
      </c>
      <c r="G111" s="3">
        <f t="shared" si="14"/>
        <v>0</v>
      </c>
    </row>
    <row r="112" spans="1:11">
      <c r="A112" t="s">
        <v>95</v>
      </c>
      <c r="B112" s="45">
        <f>_gsf1</f>
        <v>1</v>
      </c>
      <c r="C112" s="25" t="s">
        <v>66</v>
      </c>
      <c r="D112" s="47">
        <f t="shared" si="11"/>
        <v>0</v>
      </c>
      <c r="E112" s="3">
        <f>D112*B112</f>
        <v>0</v>
      </c>
      <c r="F112" s="51">
        <f t="shared" si="13"/>
        <v>1</v>
      </c>
      <c r="G112" s="3">
        <f t="shared" si="14"/>
        <v>0</v>
      </c>
    </row>
    <row r="113" spans="1:10">
      <c r="A113" t="s">
        <v>89</v>
      </c>
      <c r="B113" s="89">
        <v>1</v>
      </c>
      <c r="C113" s="25" t="s">
        <v>20</v>
      </c>
      <c r="D113" s="46">
        <f t="shared" si="11"/>
        <v>0</v>
      </c>
      <c r="E113" s="3">
        <f t="shared" si="15"/>
        <v>0</v>
      </c>
      <c r="F113" s="51">
        <f t="shared" si="13"/>
        <v>1</v>
      </c>
      <c r="G113" s="3">
        <f t="shared" si="14"/>
        <v>0</v>
      </c>
    </row>
    <row r="114" spans="1:10">
      <c r="A114" t="s">
        <v>90</v>
      </c>
      <c r="B114" s="45">
        <f>_gsf1</f>
        <v>1</v>
      </c>
      <c r="C114" s="25" t="s">
        <v>66</v>
      </c>
      <c r="D114" s="47">
        <f t="shared" si="11"/>
        <v>0</v>
      </c>
      <c r="E114" s="3">
        <f t="shared" si="15"/>
        <v>0</v>
      </c>
      <c r="F114" s="51">
        <f t="shared" si="13"/>
        <v>1</v>
      </c>
      <c r="G114" s="3">
        <f t="shared" si="14"/>
        <v>0</v>
      </c>
    </row>
    <row r="115" spans="1:10">
      <c r="A115" t="s">
        <v>91</v>
      </c>
      <c r="B115" s="45">
        <f>_gsf1</f>
        <v>1</v>
      </c>
      <c r="C115" s="25" t="s">
        <v>66</v>
      </c>
      <c r="D115" s="47">
        <f t="shared" si="11"/>
        <v>0</v>
      </c>
      <c r="E115" s="3">
        <f t="shared" si="15"/>
        <v>0</v>
      </c>
      <c r="F115" s="51">
        <f t="shared" si="13"/>
        <v>1</v>
      </c>
      <c r="G115" s="3">
        <f t="shared" si="14"/>
        <v>0</v>
      </c>
    </row>
    <row r="116" spans="1:10">
      <c r="A116" t="s">
        <v>70</v>
      </c>
      <c r="B116" s="45">
        <f>_gsf1</f>
        <v>1</v>
      </c>
      <c r="C116" s="25" t="s">
        <v>66</v>
      </c>
      <c r="D116" s="47">
        <f t="shared" si="11"/>
        <v>0</v>
      </c>
      <c r="E116" s="3">
        <f t="shared" si="15"/>
        <v>0</v>
      </c>
      <c r="F116" s="51">
        <f t="shared" si="13"/>
        <v>1</v>
      </c>
      <c r="G116" s="3">
        <f t="shared" si="14"/>
        <v>0</v>
      </c>
    </row>
    <row r="117" spans="1:10">
      <c r="A117" t="s">
        <v>92</v>
      </c>
      <c r="B117" s="89">
        <v>1</v>
      </c>
      <c r="C117" s="25" t="s">
        <v>20</v>
      </c>
      <c r="D117" s="46">
        <f t="shared" si="11"/>
        <v>0</v>
      </c>
      <c r="E117" s="3">
        <f>D117*B117</f>
        <v>0</v>
      </c>
      <c r="F117" s="51">
        <f t="shared" si="13"/>
        <v>1</v>
      </c>
      <c r="G117" s="3">
        <f t="shared" si="14"/>
        <v>0</v>
      </c>
    </row>
    <row r="118" spans="1:10">
      <c r="A118" s="90" t="str">
        <f t="shared" ref="A118:C119" si="16">A88</f>
        <v>Other</v>
      </c>
      <c r="B118" s="93">
        <f t="shared" si="16"/>
        <v>1</v>
      </c>
      <c r="C118" s="94" t="str">
        <f t="shared" si="16"/>
        <v>LPSM</v>
      </c>
      <c r="D118" s="46">
        <f t="shared" si="11"/>
        <v>0</v>
      </c>
      <c r="E118" s="3">
        <f>D118*B118</f>
        <v>0</v>
      </c>
      <c r="F118" s="51">
        <f t="shared" si="13"/>
        <v>1</v>
      </c>
      <c r="G118" s="3">
        <f t="shared" ref="G118" si="17">IF(INT(time/F118)=(time/F118),0,((1/(1+drate)^time)*((E118)*((F118-(time-(F118*(ROUNDDOWN(time/F118,0))))))/F118)*-1))</f>
        <v>0</v>
      </c>
    </row>
    <row r="119" spans="1:10" ht="13.5" thickBot="1">
      <c r="A119" s="91" t="str">
        <f t="shared" si="16"/>
        <v>Other</v>
      </c>
      <c r="B119" s="95">
        <f t="shared" si="16"/>
        <v>1</v>
      </c>
      <c r="C119" s="96" t="str">
        <f t="shared" si="16"/>
        <v>LPSM</v>
      </c>
      <c r="D119" s="49">
        <f t="shared" si="11"/>
        <v>0</v>
      </c>
      <c r="E119" s="15">
        <f t="shared" si="15"/>
        <v>0</v>
      </c>
      <c r="F119" s="48">
        <f t="shared" si="13"/>
        <v>1</v>
      </c>
      <c r="G119" s="15">
        <f t="shared" si="14"/>
        <v>0</v>
      </c>
    </row>
    <row r="120" spans="1:10" s="79" customFormat="1" ht="39.75" customHeight="1" thickTop="1">
      <c r="A120" s="74" t="s">
        <v>45</v>
      </c>
      <c r="B120" s="75"/>
      <c r="C120" s="76"/>
      <c r="D120" s="77"/>
      <c r="E120" s="78"/>
      <c r="F120" s="75"/>
      <c r="G120" s="78">
        <f>SUM(G8:G119)</f>
        <v>0</v>
      </c>
      <c r="J120" s="80"/>
    </row>
  </sheetData>
  <sheetProtection sheet="1" objects="1" scenarios="1"/>
  <phoneticPr fontId="0" type="noConversion"/>
  <printOptions horizontalCentered="1"/>
  <pageMargins left="0.5" right="0.5" top="0.75" bottom="0.5" header="0.45" footer="0.25"/>
  <pageSetup orientation="portrait" verticalDpi="1200" r:id="rId1"/>
  <headerFooter alignWithMargins="0">
    <oddHeader>&amp;C&amp;"Palatino,Bold"&amp;12Life Cycle Cost Analysis - Alternate #1</oddHeader>
    <oddFooter>&amp;LPrinted:  &amp;D&amp;C&amp;F&amp;R&amp;P of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8" r:id="rId4">
          <objectPr defaultSize="0" autoPict="0" altText="Logo Alaska Department of Education and Early Development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1228725</xdr:colOff>
                <xdr:row>5</xdr:row>
                <xdr:rowOff>304800</xdr:rowOff>
              </to>
            </anchor>
          </objectPr>
        </oleObject>
      </mc:Choice>
      <mc:Fallback>
        <oleObject progId="MSPhotoEd.3" shapeId="102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workbookViewId="0">
      <selection activeCell="D5" sqref="D5"/>
    </sheetView>
  </sheetViews>
  <sheetFormatPr defaultRowHeight="12.75"/>
  <cols>
    <col min="1" max="1" width="24.7109375" customWidth="1"/>
    <col min="2" max="2" width="9.140625" style="5" customWidth="1"/>
    <col min="3" max="3" width="9.42578125" style="25" customWidth="1"/>
    <col min="4" max="4" width="12.140625" style="7" customWidth="1"/>
    <col min="5" max="5" width="11.140625" style="3" customWidth="1"/>
    <col min="6" max="6" width="7.7109375" style="5" customWidth="1"/>
    <col min="7" max="7" width="13.5703125" style="3" customWidth="1"/>
    <col min="8" max="8" width="9.7109375" bestFit="1" customWidth="1"/>
    <col min="10" max="10" width="10.28515625" style="9" bestFit="1" customWidth="1"/>
    <col min="11" max="11" width="11.7109375" bestFit="1" customWidth="1"/>
  </cols>
  <sheetData>
    <row r="1" spans="1:10">
      <c r="A1" s="73" t="s">
        <v>104</v>
      </c>
      <c r="C1" s="59" t="s">
        <v>43</v>
      </c>
      <c r="D1" s="52" t="str">
        <f>SUMMARY!C1</f>
        <v>District Name</v>
      </c>
      <c r="E1" s="35"/>
      <c r="F1" s="36"/>
      <c r="G1" s="38"/>
    </row>
    <row r="2" spans="1:10">
      <c r="C2" s="59" t="s">
        <v>12</v>
      </c>
      <c r="D2" s="52" t="str">
        <f>SUMMARY!C2</f>
        <v>School Name</v>
      </c>
      <c r="E2" s="35"/>
      <c r="F2" s="36"/>
      <c r="G2" s="38"/>
    </row>
    <row r="3" spans="1:10">
      <c r="A3" s="33"/>
      <c r="B3" s="34"/>
      <c r="C3" s="59" t="s">
        <v>13</v>
      </c>
      <c r="D3" s="52" t="str">
        <f>SUMMARY!C3</f>
        <v>Project Name</v>
      </c>
      <c r="E3" s="36"/>
      <c r="F3" s="37"/>
      <c r="G3" s="38"/>
    </row>
    <row r="4" spans="1:10">
      <c r="A4" s="33"/>
      <c r="B4" s="34"/>
      <c r="C4" s="60" t="s">
        <v>71</v>
      </c>
      <c r="D4" s="52" t="str">
        <f>SUMMARY!C4</f>
        <v>Project Number</v>
      </c>
      <c r="E4" s="36"/>
      <c r="F4" s="37"/>
      <c r="G4" s="38"/>
    </row>
    <row r="5" spans="1:10">
      <c r="A5" s="33"/>
      <c r="B5" s="34"/>
      <c r="C5" s="59" t="s">
        <v>44</v>
      </c>
      <c r="D5" s="44">
        <v>1</v>
      </c>
      <c r="E5" s="36"/>
      <c r="F5" s="37"/>
      <c r="G5" s="38"/>
    </row>
    <row r="6" spans="1:10" s="13" customFormat="1" ht="39" customHeight="1" thickBot="1">
      <c r="A6" s="92" t="s">
        <v>105</v>
      </c>
      <c r="B6" s="86" t="s">
        <v>14</v>
      </c>
      <c r="C6" s="24" t="s">
        <v>15</v>
      </c>
      <c r="D6" s="87" t="s">
        <v>16</v>
      </c>
      <c r="E6" s="88" t="s">
        <v>17</v>
      </c>
      <c r="F6" s="86" t="s">
        <v>18</v>
      </c>
      <c r="G6" s="88" t="s">
        <v>19</v>
      </c>
      <c r="J6" s="14"/>
    </row>
    <row r="7" spans="1:10" ht="39" customHeight="1">
      <c r="A7" s="1" t="s">
        <v>39</v>
      </c>
      <c r="B7" s="82" t="s">
        <v>99</v>
      </c>
      <c r="C7" s="83" t="s">
        <v>99</v>
      </c>
      <c r="D7" s="84" t="s">
        <v>99</v>
      </c>
      <c r="E7" s="85" t="s">
        <v>99</v>
      </c>
      <c r="F7" s="82" t="s">
        <v>99</v>
      </c>
      <c r="G7" s="85" t="s">
        <v>99</v>
      </c>
    </row>
    <row r="8" spans="1:10" s="2" customFormat="1" ht="24" customHeight="1">
      <c r="A8" s="2" t="s">
        <v>0</v>
      </c>
      <c r="B8" s="6"/>
      <c r="C8" s="26"/>
      <c r="D8" s="8"/>
      <c r="E8" s="4"/>
      <c r="F8" s="6"/>
      <c r="G8" s="4"/>
      <c r="J8" s="10"/>
    </row>
    <row r="9" spans="1:10">
      <c r="A9" t="s">
        <v>73</v>
      </c>
      <c r="B9" s="89">
        <v>1</v>
      </c>
      <c r="C9" s="25" t="s">
        <v>20</v>
      </c>
      <c r="D9" s="46">
        <v>0</v>
      </c>
      <c r="E9" s="3">
        <f t="shared" ref="E9:E18" si="0">D9*B9</f>
        <v>0</v>
      </c>
      <c r="F9" s="5">
        <v>0</v>
      </c>
      <c r="G9" s="3">
        <f t="shared" ref="G9:G18" si="1">E9</f>
        <v>0</v>
      </c>
    </row>
    <row r="10" spans="1:10">
      <c r="A10" t="s">
        <v>1</v>
      </c>
      <c r="B10" s="89">
        <v>1</v>
      </c>
      <c r="C10" s="25" t="s">
        <v>20</v>
      </c>
      <c r="D10" s="46">
        <v>0</v>
      </c>
      <c r="E10" s="3">
        <f t="shared" si="0"/>
        <v>0</v>
      </c>
      <c r="F10" s="5">
        <v>0</v>
      </c>
      <c r="G10" s="3">
        <f t="shared" si="1"/>
        <v>0</v>
      </c>
    </row>
    <row r="11" spans="1:10">
      <c r="A11" t="s">
        <v>74</v>
      </c>
      <c r="B11" s="89">
        <v>1</v>
      </c>
      <c r="C11" s="25" t="s">
        <v>20</v>
      </c>
      <c r="D11" s="46">
        <v>0</v>
      </c>
      <c r="E11" s="3">
        <f t="shared" si="0"/>
        <v>0</v>
      </c>
      <c r="F11" s="5">
        <v>0</v>
      </c>
      <c r="G11" s="3">
        <f t="shared" si="1"/>
        <v>0</v>
      </c>
    </row>
    <row r="12" spans="1:10">
      <c r="A12" t="s">
        <v>75</v>
      </c>
      <c r="B12" s="89">
        <v>1</v>
      </c>
      <c r="C12" s="25" t="s">
        <v>20</v>
      </c>
      <c r="D12" s="46">
        <v>0</v>
      </c>
      <c r="E12" s="3">
        <f t="shared" si="0"/>
        <v>0</v>
      </c>
      <c r="F12" s="5">
        <v>0</v>
      </c>
      <c r="G12" s="3">
        <f t="shared" si="1"/>
        <v>0</v>
      </c>
    </row>
    <row r="13" spans="1:10">
      <c r="A13" t="s">
        <v>2</v>
      </c>
      <c r="B13" s="89">
        <v>1</v>
      </c>
      <c r="C13" s="25" t="s">
        <v>20</v>
      </c>
      <c r="D13" s="46">
        <v>0</v>
      </c>
      <c r="E13" s="3">
        <f t="shared" si="0"/>
        <v>0</v>
      </c>
      <c r="F13" s="5">
        <v>0</v>
      </c>
      <c r="G13" s="3">
        <f t="shared" si="1"/>
        <v>0</v>
      </c>
    </row>
    <row r="14" spans="1:10">
      <c r="A14" t="s">
        <v>76</v>
      </c>
      <c r="B14" s="89">
        <v>1</v>
      </c>
      <c r="C14" s="25" t="s">
        <v>20</v>
      </c>
      <c r="D14" s="46">
        <v>0</v>
      </c>
      <c r="E14" s="3">
        <f t="shared" si="0"/>
        <v>0</v>
      </c>
      <c r="F14" s="5">
        <v>0</v>
      </c>
      <c r="G14" s="3">
        <f t="shared" si="1"/>
        <v>0</v>
      </c>
    </row>
    <row r="15" spans="1:10">
      <c r="A15" t="s">
        <v>77</v>
      </c>
      <c r="B15" s="89">
        <v>1</v>
      </c>
      <c r="C15" s="25" t="s">
        <v>20</v>
      </c>
      <c r="D15" s="46">
        <v>0</v>
      </c>
      <c r="E15" s="3">
        <f t="shared" si="0"/>
        <v>0</v>
      </c>
      <c r="F15" s="5">
        <v>0</v>
      </c>
      <c r="G15" s="3">
        <f t="shared" si="1"/>
        <v>0</v>
      </c>
    </row>
    <row r="16" spans="1:10">
      <c r="A16" t="s">
        <v>82</v>
      </c>
      <c r="B16" s="89">
        <v>1</v>
      </c>
      <c r="C16" s="25" t="s">
        <v>20</v>
      </c>
      <c r="D16" s="46">
        <v>0</v>
      </c>
      <c r="E16" s="3">
        <f t="shared" si="0"/>
        <v>0</v>
      </c>
      <c r="F16" s="5">
        <v>0</v>
      </c>
      <c r="G16" s="3">
        <f t="shared" si="1"/>
        <v>0</v>
      </c>
    </row>
    <row r="17" spans="1:10">
      <c r="A17" t="s">
        <v>78</v>
      </c>
      <c r="B17" s="89">
        <v>1</v>
      </c>
      <c r="C17" s="25" t="s">
        <v>20</v>
      </c>
      <c r="D17" s="46">
        <v>0</v>
      </c>
      <c r="E17" s="3">
        <f t="shared" si="0"/>
        <v>0</v>
      </c>
      <c r="F17" s="5">
        <v>0</v>
      </c>
      <c r="G17" s="3">
        <f t="shared" si="1"/>
        <v>0</v>
      </c>
    </row>
    <row r="18" spans="1:10">
      <c r="A18" t="s">
        <v>79</v>
      </c>
      <c r="B18" s="89">
        <v>1</v>
      </c>
      <c r="C18" s="25" t="s">
        <v>20</v>
      </c>
      <c r="D18" s="46">
        <v>0</v>
      </c>
      <c r="E18" s="3">
        <f t="shared" si="0"/>
        <v>0</v>
      </c>
      <c r="F18" s="5">
        <v>0</v>
      </c>
      <c r="G18" s="3">
        <f t="shared" si="1"/>
        <v>0</v>
      </c>
    </row>
    <row r="19" spans="1:10" ht="31.5" customHeight="1">
      <c r="A19" s="1" t="s">
        <v>38</v>
      </c>
      <c r="B19" s="82" t="s">
        <v>99</v>
      </c>
      <c r="C19" s="83" t="s">
        <v>99</v>
      </c>
      <c r="D19" s="84" t="s">
        <v>99</v>
      </c>
      <c r="E19" s="85" t="s">
        <v>99</v>
      </c>
      <c r="F19" s="82" t="s">
        <v>99</v>
      </c>
      <c r="G19" s="85" t="s">
        <v>99</v>
      </c>
    </row>
    <row r="20" spans="1:10" s="2" customFormat="1">
      <c r="A20" s="2" t="s">
        <v>3</v>
      </c>
      <c r="B20" s="6"/>
      <c r="C20" s="26"/>
      <c r="D20" s="8"/>
      <c r="E20" s="4"/>
      <c r="F20" s="6"/>
      <c r="G20" s="4"/>
      <c r="J20" s="10"/>
    </row>
    <row r="21" spans="1:10">
      <c r="A21" t="s">
        <v>4</v>
      </c>
      <c r="B21" s="45">
        <v>1</v>
      </c>
      <c r="C21" s="25" t="s">
        <v>21</v>
      </c>
      <c r="D21" s="47">
        <v>0</v>
      </c>
      <c r="E21" s="3">
        <f t="shared" ref="E21:E29" si="2">D21*B21</f>
        <v>0</v>
      </c>
      <c r="F21" s="5">
        <f t="shared" ref="F21:F29" si="3">time</f>
        <v>20</v>
      </c>
      <c r="G21" s="3">
        <f t="shared" ref="G21:G29" si="4">PV(drate,F21,E21)*-1</f>
        <v>0</v>
      </c>
    </row>
    <row r="22" spans="1:10">
      <c r="A22" t="s">
        <v>5</v>
      </c>
      <c r="B22" s="45">
        <v>1</v>
      </c>
      <c r="C22" s="25" t="s">
        <v>22</v>
      </c>
      <c r="D22" s="47">
        <v>0</v>
      </c>
      <c r="E22" s="3">
        <f t="shared" si="2"/>
        <v>0</v>
      </c>
      <c r="F22" s="5">
        <f t="shared" si="3"/>
        <v>20</v>
      </c>
      <c r="G22" s="3">
        <f t="shared" si="4"/>
        <v>0</v>
      </c>
    </row>
    <row r="23" spans="1:10">
      <c r="A23" t="s">
        <v>6</v>
      </c>
      <c r="B23" s="89">
        <v>1</v>
      </c>
      <c r="C23" s="25" t="s">
        <v>20</v>
      </c>
      <c r="D23" s="46">
        <v>0</v>
      </c>
      <c r="E23" s="3">
        <f t="shared" si="2"/>
        <v>0</v>
      </c>
      <c r="F23" s="5">
        <f t="shared" si="3"/>
        <v>20</v>
      </c>
      <c r="G23" s="3">
        <f t="shared" si="4"/>
        <v>0</v>
      </c>
    </row>
    <row r="24" spans="1:10">
      <c r="A24" t="s">
        <v>7</v>
      </c>
      <c r="B24" s="89">
        <v>1</v>
      </c>
      <c r="C24" s="25" t="s">
        <v>20</v>
      </c>
      <c r="D24" s="46">
        <v>0</v>
      </c>
      <c r="E24" s="3">
        <f t="shared" si="2"/>
        <v>0</v>
      </c>
      <c r="F24" s="5">
        <f t="shared" si="3"/>
        <v>20</v>
      </c>
      <c r="G24" s="3">
        <f t="shared" si="4"/>
        <v>0</v>
      </c>
    </row>
    <row r="25" spans="1:10">
      <c r="A25" t="s">
        <v>8</v>
      </c>
      <c r="B25" s="89">
        <v>1</v>
      </c>
      <c r="C25" s="25" t="s">
        <v>20</v>
      </c>
      <c r="D25" s="46">
        <v>0</v>
      </c>
      <c r="E25" s="3">
        <f t="shared" si="2"/>
        <v>0</v>
      </c>
      <c r="F25" s="5">
        <f t="shared" si="3"/>
        <v>20</v>
      </c>
      <c r="G25" s="3">
        <f t="shared" si="4"/>
        <v>0</v>
      </c>
    </row>
    <row r="26" spans="1:10">
      <c r="A26" t="s">
        <v>23</v>
      </c>
      <c r="B26" s="89">
        <v>1</v>
      </c>
      <c r="C26" s="25" t="s">
        <v>20</v>
      </c>
      <c r="D26" s="46">
        <v>0</v>
      </c>
      <c r="E26" s="3">
        <f t="shared" si="2"/>
        <v>0</v>
      </c>
      <c r="F26" s="5">
        <f t="shared" si="3"/>
        <v>20</v>
      </c>
      <c r="G26" s="3">
        <f t="shared" si="4"/>
        <v>0</v>
      </c>
    </row>
    <row r="27" spans="1:10">
      <c r="A27" t="s">
        <v>25</v>
      </c>
      <c r="B27" s="89">
        <v>1</v>
      </c>
      <c r="C27" s="25" t="s">
        <v>20</v>
      </c>
      <c r="D27" s="46">
        <v>0</v>
      </c>
      <c r="E27" s="3">
        <f t="shared" si="2"/>
        <v>0</v>
      </c>
      <c r="F27" s="5">
        <f t="shared" si="3"/>
        <v>20</v>
      </c>
      <c r="G27" s="3">
        <f t="shared" si="4"/>
        <v>0</v>
      </c>
    </row>
    <row r="28" spans="1:10">
      <c r="A28" t="s">
        <v>24</v>
      </c>
      <c r="B28" s="89">
        <v>1</v>
      </c>
      <c r="C28" s="81" t="s">
        <v>20</v>
      </c>
      <c r="D28" s="46">
        <v>0</v>
      </c>
      <c r="E28" s="3">
        <f t="shared" si="2"/>
        <v>0</v>
      </c>
      <c r="F28" s="5">
        <f t="shared" si="3"/>
        <v>20</v>
      </c>
      <c r="G28" s="3">
        <f t="shared" si="4"/>
        <v>0</v>
      </c>
    </row>
    <row r="29" spans="1:10">
      <c r="A29" s="90" t="s">
        <v>26</v>
      </c>
      <c r="B29" s="93">
        <v>1</v>
      </c>
      <c r="C29" s="94" t="s">
        <v>20</v>
      </c>
      <c r="D29" s="46">
        <v>0</v>
      </c>
      <c r="E29" s="3">
        <f t="shared" si="2"/>
        <v>0</v>
      </c>
      <c r="F29" s="5">
        <f t="shared" si="3"/>
        <v>20</v>
      </c>
      <c r="G29" s="3">
        <f t="shared" si="4"/>
        <v>0</v>
      </c>
    </row>
    <row r="30" spans="1:10" s="2" customFormat="1" ht="24" customHeight="1">
      <c r="A30" s="2" t="s">
        <v>108</v>
      </c>
      <c r="B30" s="6"/>
      <c r="C30" s="26"/>
      <c r="D30" s="8"/>
      <c r="E30" s="4"/>
      <c r="F30" s="6"/>
      <c r="G30" s="4"/>
      <c r="J30" s="10"/>
    </row>
    <row r="31" spans="1:10">
      <c r="A31" t="s">
        <v>51</v>
      </c>
      <c r="B31" s="89">
        <v>1</v>
      </c>
      <c r="C31" s="25" t="s">
        <v>20</v>
      </c>
      <c r="D31" s="46">
        <v>0</v>
      </c>
      <c r="E31" s="3">
        <f t="shared" ref="E31:E59" si="5">D31*B31</f>
        <v>0</v>
      </c>
      <c r="F31" s="5">
        <f t="shared" ref="F31:F59" si="6">time</f>
        <v>20</v>
      </c>
      <c r="G31" s="3">
        <f t="shared" ref="G31:G59" si="7">PV(drate,F31,E31)*-1</f>
        <v>0</v>
      </c>
    </row>
    <row r="32" spans="1:10">
      <c r="A32" t="s">
        <v>52</v>
      </c>
      <c r="B32" s="89">
        <v>1</v>
      </c>
      <c r="C32" s="25" t="s">
        <v>20</v>
      </c>
      <c r="D32" s="46">
        <v>0</v>
      </c>
      <c r="E32" s="3">
        <f t="shared" si="5"/>
        <v>0</v>
      </c>
      <c r="F32" s="5">
        <f t="shared" si="6"/>
        <v>20</v>
      </c>
      <c r="G32" s="3">
        <f t="shared" si="7"/>
        <v>0</v>
      </c>
    </row>
    <row r="33" spans="1:11">
      <c r="A33" t="s">
        <v>83</v>
      </c>
      <c r="B33" s="45">
        <f>_gsf2</f>
        <v>1</v>
      </c>
      <c r="C33" s="25" t="s">
        <v>66</v>
      </c>
      <c r="D33" s="47">
        <v>0</v>
      </c>
      <c r="E33" s="3">
        <f t="shared" si="5"/>
        <v>0</v>
      </c>
      <c r="F33" s="5">
        <f t="shared" si="6"/>
        <v>20</v>
      </c>
      <c r="G33" s="3">
        <f t="shared" si="7"/>
        <v>0</v>
      </c>
    </row>
    <row r="34" spans="1:11">
      <c r="A34" t="s">
        <v>9</v>
      </c>
      <c r="B34" s="45">
        <f>_gsf2</f>
        <v>1</v>
      </c>
      <c r="C34" s="25" t="s">
        <v>66</v>
      </c>
      <c r="D34" s="47">
        <v>0</v>
      </c>
      <c r="E34" s="3">
        <f t="shared" si="5"/>
        <v>0</v>
      </c>
      <c r="F34" s="5">
        <f t="shared" si="6"/>
        <v>20</v>
      </c>
      <c r="G34" s="3">
        <f t="shared" si="7"/>
        <v>0</v>
      </c>
    </row>
    <row r="35" spans="1:11">
      <c r="A35" t="s">
        <v>84</v>
      </c>
      <c r="B35" s="45">
        <v>1</v>
      </c>
      <c r="C35" s="25" t="s">
        <v>27</v>
      </c>
      <c r="D35" s="47">
        <v>0</v>
      </c>
      <c r="E35" s="3">
        <f t="shared" si="5"/>
        <v>0</v>
      </c>
      <c r="F35" s="5">
        <f t="shared" si="6"/>
        <v>20</v>
      </c>
      <c r="G35" s="3">
        <f t="shared" si="7"/>
        <v>0</v>
      </c>
    </row>
    <row r="36" spans="1:11">
      <c r="A36" t="s">
        <v>53</v>
      </c>
      <c r="B36" s="45">
        <v>1</v>
      </c>
      <c r="C36" s="25" t="s">
        <v>56</v>
      </c>
      <c r="D36" s="47">
        <v>0</v>
      </c>
      <c r="E36" s="3">
        <f t="shared" si="5"/>
        <v>0</v>
      </c>
      <c r="F36" s="5">
        <f t="shared" si="6"/>
        <v>20</v>
      </c>
      <c r="G36" s="3">
        <f t="shared" si="7"/>
        <v>0</v>
      </c>
    </row>
    <row r="37" spans="1:11">
      <c r="A37" t="s">
        <v>54</v>
      </c>
      <c r="B37" s="45">
        <v>1</v>
      </c>
      <c r="C37" s="25" t="s">
        <v>55</v>
      </c>
      <c r="D37" s="47">
        <v>0</v>
      </c>
      <c r="E37" s="3">
        <f t="shared" si="5"/>
        <v>0</v>
      </c>
      <c r="F37" s="5">
        <f t="shared" si="6"/>
        <v>20</v>
      </c>
      <c r="G37" s="3">
        <f t="shared" si="7"/>
        <v>0</v>
      </c>
    </row>
    <row r="38" spans="1:11">
      <c r="A38" t="s">
        <v>85</v>
      </c>
      <c r="B38" s="45">
        <v>1</v>
      </c>
      <c r="C38" s="25" t="s">
        <v>28</v>
      </c>
      <c r="D38" s="47">
        <v>0</v>
      </c>
      <c r="E38" s="3">
        <f t="shared" si="5"/>
        <v>0</v>
      </c>
      <c r="F38" s="5">
        <f t="shared" si="6"/>
        <v>20</v>
      </c>
      <c r="G38" s="3">
        <f t="shared" si="7"/>
        <v>0</v>
      </c>
      <c r="K38" s="9"/>
    </row>
    <row r="39" spans="1:11">
      <c r="A39" t="s">
        <v>57</v>
      </c>
      <c r="B39" s="45">
        <v>1</v>
      </c>
      <c r="C39" s="25" t="s">
        <v>62</v>
      </c>
      <c r="D39" s="47">
        <v>0</v>
      </c>
      <c r="E39" s="3">
        <f t="shared" si="5"/>
        <v>0</v>
      </c>
      <c r="F39" s="5">
        <f t="shared" si="6"/>
        <v>20</v>
      </c>
      <c r="G39" s="3">
        <f t="shared" si="7"/>
        <v>0</v>
      </c>
    </row>
    <row r="40" spans="1:11">
      <c r="A40" t="s">
        <v>58</v>
      </c>
      <c r="B40" s="45">
        <v>1</v>
      </c>
      <c r="C40" s="25" t="s">
        <v>55</v>
      </c>
      <c r="D40" s="47">
        <v>0</v>
      </c>
      <c r="E40" s="3">
        <f t="shared" si="5"/>
        <v>0</v>
      </c>
      <c r="F40" s="5">
        <f t="shared" si="6"/>
        <v>20</v>
      </c>
      <c r="G40" s="3">
        <f t="shared" si="7"/>
        <v>0</v>
      </c>
    </row>
    <row r="41" spans="1:11">
      <c r="A41" t="s">
        <v>59</v>
      </c>
      <c r="B41" s="45">
        <v>1</v>
      </c>
      <c r="C41" s="25" t="s">
        <v>63</v>
      </c>
      <c r="D41" s="47">
        <v>0</v>
      </c>
      <c r="E41" s="3">
        <f t="shared" si="5"/>
        <v>0</v>
      </c>
      <c r="F41" s="5">
        <f t="shared" si="6"/>
        <v>20</v>
      </c>
      <c r="G41" s="3">
        <f t="shared" si="7"/>
        <v>0</v>
      </c>
    </row>
    <row r="42" spans="1:11">
      <c r="A42" t="s">
        <v>94</v>
      </c>
      <c r="B42" s="45">
        <v>1</v>
      </c>
      <c r="C42" s="25" t="s">
        <v>64</v>
      </c>
      <c r="D42" s="47">
        <v>0</v>
      </c>
      <c r="E42" s="3">
        <f t="shared" si="5"/>
        <v>0</v>
      </c>
      <c r="F42" s="5">
        <f t="shared" si="6"/>
        <v>20</v>
      </c>
      <c r="G42" s="3">
        <f t="shared" si="7"/>
        <v>0</v>
      </c>
    </row>
    <row r="43" spans="1:11">
      <c r="A43" t="s">
        <v>60</v>
      </c>
      <c r="B43" s="45">
        <v>1</v>
      </c>
      <c r="C43" s="25" t="s">
        <v>65</v>
      </c>
      <c r="D43" s="47">
        <v>0</v>
      </c>
      <c r="E43" s="3">
        <f t="shared" si="5"/>
        <v>0</v>
      </c>
      <c r="F43" s="5">
        <f t="shared" si="6"/>
        <v>20</v>
      </c>
      <c r="G43" s="3">
        <f t="shared" si="7"/>
        <v>0</v>
      </c>
    </row>
    <row r="44" spans="1:11">
      <c r="A44" t="s">
        <v>61</v>
      </c>
      <c r="B44" s="45">
        <f>_gsf2</f>
        <v>1</v>
      </c>
      <c r="C44" s="25" t="s">
        <v>66</v>
      </c>
      <c r="D44" s="47">
        <v>0</v>
      </c>
      <c r="E44" s="3">
        <f t="shared" si="5"/>
        <v>0</v>
      </c>
      <c r="F44" s="5">
        <f t="shared" si="6"/>
        <v>20</v>
      </c>
      <c r="G44" s="3">
        <f t="shared" si="7"/>
        <v>0</v>
      </c>
    </row>
    <row r="45" spans="1:11">
      <c r="A45" t="s">
        <v>86</v>
      </c>
      <c r="B45" s="89">
        <v>1</v>
      </c>
      <c r="C45" s="25" t="s">
        <v>20</v>
      </c>
      <c r="D45" s="46">
        <v>0</v>
      </c>
      <c r="E45" s="3">
        <f t="shared" si="5"/>
        <v>0</v>
      </c>
      <c r="F45" s="5">
        <f t="shared" si="6"/>
        <v>20</v>
      </c>
      <c r="G45" s="3">
        <f t="shared" si="7"/>
        <v>0</v>
      </c>
    </row>
    <row r="46" spans="1:11">
      <c r="A46" t="s">
        <v>69</v>
      </c>
      <c r="B46" s="45">
        <f>_gsf2</f>
        <v>1</v>
      </c>
      <c r="C46" s="25" t="s">
        <v>66</v>
      </c>
      <c r="D46" s="47">
        <v>0</v>
      </c>
      <c r="E46" s="3">
        <f t="shared" si="5"/>
        <v>0</v>
      </c>
      <c r="F46" s="5">
        <f t="shared" si="6"/>
        <v>20</v>
      </c>
      <c r="G46" s="3">
        <f t="shared" si="7"/>
        <v>0</v>
      </c>
    </row>
    <row r="47" spans="1:11">
      <c r="A47" t="s">
        <v>67</v>
      </c>
      <c r="B47" s="45">
        <v>1</v>
      </c>
      <c r="C47" s="25" t="s">
        <v>68</v>
      </c>
      <c r="D47" s="47">
        <v>0</v>
      </c>
      <c r="E47" s="3">
        <f t="shared" si="5"/>
        <v>0</v>
      </c>
      <c r="F47" s="5">
        <f t="shared" si="6"/>
        <v>20</v>
      </c>
      <c r="G47" s="3">
        <f t="shared" si="7"/>
        <v>0</v>
      </c>
    </row>
    <row r="48" spans="1:11">
      <c r="A48" t="s">
        <v>87</v>
      </c>
      <c r="B48" s="45">
        <f>_gsf2</f>
        <v>1</v>
      </c>
      <c r="C48" s="25" t="s">
        <v>66</v>
      </c>
      <c r="D48" s="47">
        <v>0</v>
      </c>
      <c r="E48" s="3">
        <f t="shared" si="5"/>
        <v>0</v>
      </c>
      <c r="F48" s="5">
        <f t="shared" si="6"/>
        <v>20</v>
      </c>
      <c r="G48" s="3">
        <f t="shared" si="7"/>
        <v>0</v>
      </c>
    </row>
    <row r="49" spans="1:13">
      <c r="A49" t="s">
        <v>80</v>
      </c>
      <c r="B49" s="45">
        <f>_gsf2</f>
        <v>1</v>
      </c>
      <c r="C49" s="25" t="s">
        <v>66</v>
      </c>
      <c r="D49" s="47">
        <v>0</v>
      </c>
      <c r="E49" s="3">
        <f t="shared" si="5"/>
        <v>0</v>
      </c>
      <c r="F49" s="5">
        <f t="shared" si="6"/>
        <v>20</v>
      </c>
      <c r="G49" s="3">
        <f t="shared" si="7"/>
        <v>0</v>
      </c>
    </row>
    <row r="50" spans="1:13">
      <c r="A50" t="s">
        <v>81</v>
      </c>
      <c r="B50" s="89">
        <v>1</v>
      </c>
      <c r="C50" s="25" t="s">
        <v>20</v>
      </c>
      <c r="D50" s="46">
        <v>0</v>
      </c>
      <c r="E50" s="3">
        <f t="shared" si="5"/>
        <v>0</v>
      </c>
      <c r="F50" s="5">
        <f t="shared" si="6"/>
        <v>20</v>
      </c>
      <c r="G50" s="3">
        <f t="shared" si="7"/>
        <v>0</v>
      </c>
    </row>
    <row r="51" spans="1:13">
      <c r="A51" t="s">
        <v>88</v>
      </c>
      <c r="B51" s="45">
        <f>_gsf2</f>
        <v>1</v>
      </c>
      <c r="C51" s="25" t="s">
        <v>66</v>
      </c>
      <c r="D51" s="47">
        <v>0</v>
      </c>
      <c r="E51" s="3">
        <f t="shared" si="5"/>
        <v>0</v>
      </c>
      <c r="F51" s="5">
        <f t="shared" si="6"/>
        <v>20</v>
      </c>
      <c r="G51" s="3">
        <f t="shared" si="7"/>
        <v>0</v>
      </c>
    </row>
    <row r="52" spans="1:13">
      <c r="A52" t="s">
        <v>95</v>
      </c>
      <c r="B52" s="45">
        <f>_gsf2</f>
        <v>1</v>
      </c>
      <c r="C52" s="25" t="s">
        <v>66</v>
      </c>
      <c r="D52" s="47">
        <v>0</v>
      </c>
      <c r="E52" s="3">
        <f>D52*B52</f>
        <v>0</v>
      </c>
      <c r="F52" s="5">
        <f t="shared" si="6"/>
        <v>20</v>
      </c>
      <c r="G52" s="3">
        <f>PV(drate,F52,E52)*-1</f>
        <v>0</v>
      </c>
    </row>
    <row r="53" spans="1:13">
      <c r="A53" t="s">
        <v>89</v>
      </c>
      <c r="B53" s="89">
        <v>1</v>
      </c>
      <c r="C53" s="25" t="s">
        <v>20</v>
      </c>
      <c r="D53" s="46">
        <v>0</v>
      </c>
      <c r="E53" s="3">
        <f t="shared" si="5"/>
        <v>0</v>
      </c>
      <c r="F53" s="5">
        <f t="shared" si="6"/>
        <v>20</v>
      </c>
      <c r="G53" s="3">
        <f t="shared" si="7"/>
        <v>0</v>
      </c>
    </row>
    <row r="54" spans="1:13">
      <c r="A54" t="s">
        <v>90</v>
      </c>
      <c r="B54" s="45">
        <f>_gsf2</f>
        <v>1</v>
      </c>
      <c r="C54" s="25" t="s">
        <v>66</v>
      </c>
      <c r="D54" s="47">
        <v>0</v>
      </c>
      <c r="E54" s="3">
        <f t="shared" si="5"/>
        <v>0</v>
      </c>
      <c r="F54" s="5">
        <f t="shared" si="6"/>
        <v>20</v>
      </c>
      <c r="G54" s="3">
        <f t="shared" si="7"/>
        <v>0</v>
      </c>
    </row>
    <row r="55" spans="1:13">
      <c r="A55" t="s">
        <v>91</v>
      </c>
      <c r="B55" s="45">
        <f>_gsf2</f>
        <v>1</v>
      </c>
      <c r="C55" s="25" t="s">
        <v>66</v>
      </c>
      <c r="D55" s="47">
        <v>0</v>
      </c>
      <c r="E55" s="3">
        <f t="shared" si="5"/>
        <v>0</v>
      </c>
      <c r="F55" s="5">
        <f t="shared" si="6"/>
        <v>20</v>
      </c>
      <c r="G55" s="3">
        <f t="shared" si="7"/>
        <v>0</v>
      </c>
    </row>
    <row r="56" spans="1:13">
      <c r="A56" t="s">
        <v>70</v>
      </c>
      <c r="B56" s="45">
        <f>_gsf2</f>
        <v>1</v>
      </c>
      <c r="C56" s="25" t="s">
        <v>66</v>
      </c>
      <c r="D56" s="47">
        <v>0</v>
      </c>
      <c r="E56" s="3">
        <f t="shared" si="5"/>
        <v>0</v>
      </c>
      <c r="F56" s="5">
        <f t="shared" si="6"/>
        <v>20</v>
      </c>
      <c r="G56" s="3">
        <f t="shared" si="7"/>
        <v>0</v>
      </c>
    </row>
    <row r="57" spans="1:13">
      <c r="A57" t="s">
        <v>92</v>
      </c>
      <c r="B57" s="89">
        <v>1</v>
      </c>
      <c r="C57" s="25" t="s">
        <v>20</v>
      </c>
      <c r="D57" s="46">
        <v>0</v>
      </c>
      <c r="E57" s="3">
        <f t="shared" si="5"/>
        <v>0</v>
      </c>
      <c r="F57" s="5">
        <f t="shared" si="6"/>
        <v>20</v>
      </c>
      <c r="G57" s="3">
        <f t="shared" si="7"/>
        <v>0</v>
      </c>
    </row>
    <row r="58" spans="1:13">
      <c r="A58" s="90" t="s">
        <v>26</v>
      </c>
      <c r="B58" s="93">
        <v>1</v>
      </c>
      <c r="C58" s="94" t="s">
        <v>20</v>
      </c>
      <c r="D58" s="46">
        <v>0</v>
      </c>
      <c r="E58" s="3">
        <f t="shared" ref="E58" si="8">D58*B58</f>
        <v>0</v>
      </c>
      <c r="F58" s="5">
        <f t="shared" si="6"/>
        <v>20</v>
      </c>
      <c r="G58" s="3">
        <f t="shared" ref="G58" si="9">PV(drate,F58,E58)*-1</f>
        <v>0</v>
      </c>
    </row>
    <row r="59" spans="1:13">
      <c r="A59" s="90" t="s">
        <v>26</v>
      </c>
      <c r="B59" s="93">
        <v>1</v>
      </c>
      <c r="C59" s="94" t="s">
        <v>20</v>
      </c>
      <c r="D59" s="46">
        <v>0</v>
      </c>
      <c r="E59" s="3">
        <f t="shared" si="5"/>
        <v>0</v>
      </c>
      <c r="F59" s="5">
        <f t="shared" si="6"/>
        <v>20</v>
      </c>
      <c r="G59" s="3">
        <f t="shared" si="7"/>
        <v>0</v>
      </c>
    </row>
    <row r="60" spans="1:13" s="2" customFormat="1" ht="24" customHeight="1">
      <c r="A60" s="2" t="s">
        <v>10</v>
      </c>
      <c r="B60" s="6"/>
      <c r="C60" s="26"/>
      <c r="D60" s="8"/>
      <c r="E60" s="4"/>
      <c r="F60" s="6"/>
      <c r="G60" s="4"/>
      <c r="J60" s="10"/>
      <c r="K60" s="10"/>
    </row>
    <row r="61" spans="1:13">
      <c r="A61" t="s">
        <v>51</v>
      </c>
      <c r="B61" s="89">
        <v>1</v>
      </c>
      <c r="C61" s="25" t="s">
        <v>20</v>
      </c>
      <c r="D61" s="46">
        <v>0</v>
      </c>
      <c r="E61" s="3">
        <f t="shared" ref="E61:E89" si="10">D61*B61</f>
        <v>0</v>
      </c>
      <c r="F61" s="45">
        <v>1</v>
      </c>
      <c r="G61" s="3">
        <f t="shared" ref="G61:G89" si="11">IF(INT(time/F61)=(time/F61),(NPV(drate,IF(AND(ROUNDDOWN(1/F61,0)=1/F61,((1/F61)*F61)&lt;=time),E61,0),IF(AND(ROUNDDOWN(2/F61,0)=2/F61,((2/F61)*F61)&lt;=time),E61,0),IF(AND(ROUNDDOWN(3/F61,0)=3/F61,((3/F61)*F61)&lt;=time),E61,0),IF(AND(ROUNDDOWN(4/F61,0)=4/F61,((4/F61)*F61)&lt;=time),E61,0),IF(AND(ROUNDDOWN(5/F61,0)=5/F61,((5/F61)*F61)&lt;=time),E61,0),IF(AND(ROUNDDOWN(6/F61,0)=6/F61,((6/F61)*F61)&lt;=time),E61,0),IF(AND(ROUNDDOWN(7/F61,0)=7/F61,((7/F61)*F61)&lt;=time),E61,0),IF(AND(ROUNDDOWN(8/F61,0)=8/F61,((6/F61)*F61)&lt;=time),E61,0),IF(AND(ROUNDDOWN(9/F61,0)=9/F61,((9/F61)*F61)&lt;=time),E61,0),IF(AND(ROUNDDOWN(10/F61,0)=10/F61,((10/F61)*F61)&lt;=time),E61,0),IF(AND(ROUNDDOWN(11/F61,0)=11/F61,((11/F61)*F61)&lt;=time),E61,0),IF(AND(ROUNDDOWN(12/F61,0)=12/F61,((12/F61)*F61)&lt;=time),E61,0),IF(AND(ROUNDDOWN(13/F61,0)=13/F61,((13/F61)*F61)&lt;=time),E61,0),IF(AND(ROUNDDOWN(14/F61,0)=14/F61,((14/F61)*F61)&lt;=time),E61,0),IF(AND(ROUNDDOWN(15/F61,0)=15/F61,((15/F61)*F61)&lt;=time),E61,0),IF(AND(ROUNDDOWN(16/F61,0)=16/F61,((16/F61)*F61)&lt;=time),E61,0),IF(AND(ROUNDDOWN(17/F61,0)=17/F61,((17/F61)*F61)&lt;=time),E61,0),IF(AND(ROUNDDOWN(18/F61,0)=18/F61,((18/F61)*F61)&lt;=time),E61,0),IF(AND(ROUNDDOWN(19/F61,0)=19/F61,((19/F61)*F61)&lt;=time),E61,0),IF(AND(ROUNDDOWN(20/F61,0)=20/F61,((20/F61)*F61)&lt;=time),E61,0),IF(AND(ROUNDDOWN(21/F61,0)=21/F61,((21/F61)*F61)&lt;=time),E61,0),IF(AND(ROUNDDOWN(22/F61,0)=22/F61,((22/F61)*F61)&lt;=time),E61,0),IF(AND(ROUNDDOWN(23/F61,0)=23/F61,((23/F61)*F61)&lt;=time),E61,0),IF(AND(ROUNDDOWN(24/F61,0)=24/F61,((24/F61)*F61)&lt;=time),E61,0),IF(AND(ROUNDDOWN(25/F61,0)=25/F61,((25/F61)*F61)&lt;=time),E61,0),IF(AND(ROUNDDOWN(26/F61,0)=26/F61,((26/F61)*F61)&lt;=time),E61,0),IF(AND(ROUNDDOWN(27/F61,0)=27/F61,((27/F61)*F61)&lt;=time),E61,0),IF(AND(ROUNDDOWN(28/F61,0)=28/F61,((28/F61)*F61)&lt;=time),E61,0),IF(AND(ROUNDDOWN(29/F61,0)=29/F61,((29/F61)*F61)&lt;=time),E61,0),IF(AND(ROUNDDOWN(30/F61,0)=30/F61,((30/F61)*F61)&lt;=time),E61,0),IF(AND(ROUNDDOWN(31/F61,0)=31/F61,((31/F61)*F61)&lt;=time),E61,0),IF(AND(ROUNDDOWN(32/F61,0)=32/F61,((32/F61)*F61)&lt;=time),E61,0),IF(AND(ROUNDDOWN(33/F61,0)=33/F61,((33/F61)*F61)&lt;=time),E61,0),IF(AND(ROUNDDOWN(34/F61,0)=34/F61,((34/F61)*F61)&lt;=time),E61,0),IF(AND(ROUNDDOWN(35/F61,0)=35/F61,((35/F61)*F61)&lt;=time),E61,0),IF(AND(ROUNDDOWN(36/F61,0)=36/F61,((36/F61)*F61)&lt;=time),E61,0),IF(AND(ROUNDDOWN(37/F61,0)=37/F61,((37/F61)*F61)&lt;=time),E61,0),IF(AND(ROUNDDOWN(38/F61,0)=38/F61,((38/F61)*F61)&lt;=time),E61,0),IF(AND(ROUNDDOWN(39/F61,0)=39/F61,((39/F61)*F61)&lt;=time),E61,0),IF(AND(ROUNDDOWN(40/F61,0)=40/F61,((40/F61)*F61)&lt;=time),E61,0),IF(AND(ROUNDDOWN(41/F61,0)=41/F61,((41/F61)*F61)&lt;=time),E61,0),IF(AND(ROUNDDOWN(42/F61,0)=42/F61,((42/F61)*F61)&lt;=time),E61,0),IF(AND(ROUNDDOWN(43/F61,0)=43/F61,((43/F61)*F61)&lt;=time),E61,0),IF(AND(ROUNDDOWN(44/F61,0)=44/F61,((44/F61)*F61)&lt;=time),E61,0),IF(AND(ROUNDDOWN(45/F61,0)=45/F61,((45/F61)*F61)&lt;=time),E61,0),IF(AND(ROUNDDOWN(46/F61,0)=46/F61,((46/F61)*F61)&lt;=time),E61,0),IF(AND(ROUNDDOWN(47/F61,0)=47/F61,((47/F61)*F61)&lt;=time),E61,0),IF(AND(ROUNDDOWN(48/F61,0)=48/F61,((48/F61)*F61)&lt;=time),E61,0),IF(AND(ROUNDDOWN(49/F61,0)=49/F61,((49/F61)*F61)&lt;=time),E61,0),IF(AND(ROUNDDOWN(50/F61,0)=50/F61,((50/F61)*F61)&lt;=time),E61,0))-((1/(1+drate)^time)*E61)),NPV(drate,IF(AND(ROUNDDOWN(1/F61,0)=1/F61,((1/F61)*F61)&lt;=time),E61,0),IF(AND(ROUNDDOWN(2/F61,0)=2/F61,((2/F61)*F61)&lt;=time),E61,0),IF(AND(ROUNDDOWN(3/F61,0)=3/F61,((3/F61)*F61)&lt;=time),E61,0),IF(AND(ROUNDDOWN(4/F61,0)=4/F61,((4/F61)*F61)&lt;=time),E61,0),IF(AND(ROUNDDOWN(5/F61,0)=5/F61,((5/F61)*F61)&lt;=time),E61,0),IF(AND(ROUNDDOWN(6/F61,0)=6/F61,((6/F61)*F61)&lt;=time),E61,0),IF(AND(ROUNDDOWN(7/F61,0)=7/F61,((7/F61)*F61)&lt;=time),E61,0),IF(AND(ROUNDDOWN(8/F61,0)=8/F61,((6/F61)*F61)&lt;=time),E61,0),IF(AND(ROUNDDOWN(9/F61,0)=9/F61,((9/F61)*F61)&lt;=time),E61,0),IF(AND(ROUNDDOWN(10/F61,0)=10/F61,((10/F61)*F61)&lt;=time),E61,0),IF(AND(ROUNDDOWN(11/F61,0)=11/F61,((11/F61)*F61)&lt;=time),E61,0),IF(AND(ROUNDDOWN(12/F61,0)=12/F61,((12/F61)*F61)&lt;=time),E61,0),IF(AND(ROUNDDOWN(13/F61,0)=13/F61,((13/F61)*F61)&lt;=time),E61,0),IF(AND(ROUNDDOWN(14/F61,0)=14/F61,((14/F61)*F61)&lt;=time),E61,0),IF(AND(ROUNDDOWN(15/F61,0)=15/F61,((15/F61)*F61)&lt;=time),E61,0),IF(AND(ROUNDDOWN(16/F61,0)=16/F61,((16/F61)*F61)&lt;=time),E61,0),IF(AND(ROUNDDOWN(17/F61,0)=17/F61,((17/F61)*F61)&lt;=time),E61,0),IF(AND(ROUNDDOWN(18/F61,0)=18/F61,((18/F61)*F61)&lt;=time),E61,0),IF(AND(ROUNDDOWN(19/F61,0)=19/F61,((19/F61)*F61)&lt;=time),E61,0),IF(AND(ROUNDDOWN(20/F61,0)=20/F61,((20/F61)*F61)&lt;=time),E61,0),IF(AND(ROUNDDOWN(21/F61,0)=21/F61,((21/F61)*F61)&lt;=time),E61,0),IF(AND(ROUNDDOWN(22/F61,0)=22/F61,((22/F61)*F61)&lt;=time),E61,0),IF(AND(ROUNDDOWN(23/F61,0)=23/F61,((23/F61)*F61)&lt;=time),E61,0),IF(AND(ROUNDDOWN(24/F61,0)=24/F61,((24/F61)*F61)&lt;=time),E61,0),IF(AND(ROUNDDOWN(25/F61,0)=25/F61,((25/F61)*F61)&lt;=time),E61,0),IF(AND(ROUNDDOWN(26/F61,0)=26/F61,((26/F61)*F61)&lt;=time),E61,0),IF(AND(ROUNDDOWN(27/F61,0)=27/F61,((27/F61)*F61)&lt;=time),E61,0),IF(AND(ROUNDDOWN(28/F61,0)=28/F61,((28/F61)*F61)&lt;=time),E61,0),IF(AND(ROUNDDOWN(29/F61,0)=29/F61,((29/F61)*F61)&lt;=time),E61,0),IF(AND(ROUNDDOWN(30/F61,0)=30/F61,((30/F61)*F61)&lt;=time),E61,0),IF(AND(ROUNDDOWN(31/F61,0)=31/F61,((31/F61)*F61)&lt;=time),E61,0),IF(AND(ROUNDDOWN(32/F61,0)=32/F61,((32/F61)*F61)&lt;=time),E61,0),IF(AND(ROUNDDOWN(33/F61,0)=33/F61,((33/F61)*F61)&lt;=time),E61,0),IF(AND(ROUNDDOWN(34/F61,0)=34/F61,((34/F61)*F61)&lt;=time),E61,0),IF(AND(ROUNDDOWN(35/F61,0)=35/F61,((35/F61)*F61)&lt;=time),E61,0),IF(AND(ROUNDDOWN(36/F61,0)=36/F61,((36/F61)*F61)&lt;=time),E61,0),IF(AND(ROUNDDOWN(37/F61,0)=37/F61,((37/F61)*F61)&lt;=time),E61,0),IF(AND(ROUNDDOWN(38/F61,0)=38/F61,((38/F61)*F61)&lt;=time),E61,0),IF(AND(ROUNDDOWN(39/F61,0)=39/F61,((39/F61)*F61)&lt;=time),E61,0),IF(AND(ROUNDDOWN(40/F61,0)=40/F61,((40/F61)*F61)&lt;=time),E61,0),IF(AND(ROUNDDOWN(41/F61,0)=41/F61,((41/F61)*F61)&lt;=time),E61,0),IF(AND(ROUNDDOWN(42/F61,0)=42/F61,((42/F61)*F61)&lt;=time),E61,0),IF(AND(ROUNDDOWN(43/F61,0)=43/F61,((43/F61)*F61)&lt;=time),E61,0),IF(AND(ROUNDDOWN(44/F61,0)=44/F61,((44/F61)*F61)&lt;=time),E61,0),IF(AND(ROUNDDOWN(45/F61,0)=45/F61,((45/F61)*F61)&lt;=time),E61,0),IF(AND(ROUNDDOWN(46/F61,0)=46/F61,((46/F61)*F61)&lt;=time),E61,0),IF(AND(ROUNDDOWN(47/F61,0)=47/F61,((47/F61)*F61)&lt;=time),E61,0),IF(AND(ROUNDDOWN(48/F61,0)=48/F61,((48/F61)*F61)&lt;=time),E61,0),IF(AND(ROUNDDOWN(49/F61,0)=49/F61,((49/F61)*F61)&lt;=time),E61,0),IF(AND(ROUNDDOWN(50/F61,0)=50/F61,((50/F61)*F61)&lt;=time),E61,0)))</f>
        <v>0</v>
      </c>
      <c r="H61" s="12"/>
      <c r="K61" s="9"/>
    </row>
    <row r="62" spans="1:13">
      <c r="A62" t="s">
        <v>52</v>
      </c>
      <c r="B62" s="89">
        <v>1</v>
      </c>
      <c r="C62" s="25" t="s">
        <v>20</v>
      </c>
      <c r="D62" s="46">
        <v>0</v>
      </c>
      <c r="E62" s="3">
        <f t="shared" si="10"/>
        <v>0</v>
      </c>
      <c r="F62" s="45">
        <v>1</v>
      </c>
      <c r="G62" s="3">
        <f t="shared" si="11"/>
        <v>0</v>
      </c>
      <c r="H62" s="12"/>
      <c r="K62" s="9"/>
    </row>
    <row r="63" spans="1:13">
      <c r="A63" t="s">
        <v>83</v>
      </c>
      <c r="B63" s="45">
        <f>_gsf2</f>
        <v>1</v>
      </c>
      <c r="C63" s="25" t="s">
        <v>66</v>
      </c>
      <c r="D63" s="47">
        <v>0</v>
      </c>
      <c r="E63" s="3">
        <f t="shared" si="10"/>
        <v>0</v>
      </c>
      <c r="F63" s="45">
        <v>1</v>
      </c>
      <c r="G63" s="3">
        <f t="shared" si="11"/>
        <v>0</v>
      </c>
      <c r="K63" s="9"/>
      <c r="L63" s="9"/>
      <c r="M63" s="9"/>
    </row>
    <row r="64" spans="1:13">
      <c r="A64" t="s">
        <v>9</v>
      </c>
      <c r="B64" s="45">
        <f>_gsf2</f>
        <v>1</v>
      </c>
      <c r="C64" s="25" t="s">
        <v>66</v>
      </c>
      <c r="D64" s="47">
        <v>0</v>
      </c>
      <c r="E64" s="3">
        <f t="shared" si="10"/>
        <v>0</v>
      </c>
      <c r="F64" s="45">
        <v>1</v>
      </c>
      <c r="G64" s="3">
        <f t="shared" si="11"/>
        <v>0</v>
      </c>
      <c r="K64" s="9"/>
    </row>
    <row r="65" spans="1:13">
      <c r="A65" t="s">
        <v>84</v>
      </c>
      <c r="B65" s="45">
        <v>1</v>
      </c>
      <c r="C65" s="25" t="s">
        <v>27</v>
      </c>
      <c r="D65" s="47">
        <v>0</v>
      </c>
      <c r="E65" s="3">
        <f t="shared" si="10"/>
        <v>0</v>
      </c>
      <c r="F65" s="45">
        <v>1</v>
      </c>
      <c r="G65" s="3">
        <f t="shared" si="11"/>
        <v>0</v>
      </c>
      <c r="K65" s="9"/>
      <c r="L65" s="9"/>
      <c r="M65" s="9"/>
    </row>
    <row r="66" spans="1:13">
      <c r="A66" t="s">
        <v>53</v>
      </c>
      <c r="B66" s="45">
        <v>1</v>
      </c>
      <c r="C66" s="25" t="s">
        <v>56</v>
      </c>
      <c r="D66" s="47">
        <v>0</v>
      </c>
      <c r="E66" s="3">
        <f t="shared" si="10"/>
        <v>0</v>
      </c>
      <c r="F66" s="45">
        <v>1</v>
      </c>
      <c r="G66" s="3">
        <f t="shared" si="11"/>
        <v>0</v>
      </c>
      <c r="K66" s="9"/>
      <c r="L66" s="9"/>
      <c r="M66" s="9"/>
    </row>
    <row r="67" spans="1:13">
      <c r="A67" t="s">
        <v>54</v>
      </c>
      <c r="B67" s="45">
        <v>1</v>
      </c>
      <c r="C67" s="25" t="s">
        <v>55</v>
      </c>
      <c r="D67" s="47">
        <v>0</v>
      </c>
      <c r="E67" s="3">
        <f t="shared" si="10"/>
        <v>0</v>
      </c>
      <c r="F67" s="45">
        <v>1</v>
      </c>
      <c r="G67" s="3">
        <f t="shared" si="11"/>
        <v>0</v>
      </c>
      <c r="K67" s="9"/>
      <c r="L67" s="9"/>
      <c r="M67" s="9"/>
    </row>
    <row r="68" spans="1:13">
      <c r="A68" t="s">
        <v>85</v>
      </c>
      <c r="B68" s="45">
        <v>1</v>
      </c>
      <c r="C68" s="25" t="s">
        <v>28</v>
      </c>
      <c r="D68" s="47">
        <v>0</v>
      </c>
      <c r="E68" s="3">
        <f t="shared" si="10"/>
        <v>0</v>
      </c>
      <c r="F68" s="45">
        <v>1</v>
      </c>
      <c r="G68" s="3">
        <f t="shared" si="11"/>
        <v>0</v>
      </c>
      <c r="K68" s="9"/>
      <c r="L68" s="9"/>
      <c r="M68" s="9"/>
    </row>
    <row r="69" spans="1:13">
      <c r="A69" t="s">
        <v>57</v>
      </c>
      <c r="B69" s="45">
        <v>1</v>
      </c>
      <c r="C69" s="25" t="s">
        <v>62</v>
      </c>
      <c r="D69" s="47">
        <v>0</v>
      </c>
      <c r="E69" s="3">
        <f t="shared" si="10"/>
        <v>0</v>
      </c>
      <c r="F69" s="45">
        <v>1</v>
      </c>
      <c r="G69" s="3">
        <f t="shared" si="11"/>
        <v>0</v>
      </c>
      <c r="K69" s="9"/>
      <c r="M69" s="9"/>
    </row>
    <row r="70" spans="1:13">
      <c r="A70" t="s">
        <v>58</v>
      </c>
      <c r="B70" s="45">
        <v>1</v>
      </c>
      <c r="C70" s="25" t="s">
        <v>55</v>
      </c>
      <c r="D70" s="47">
        <v>0</v>
      </c>
      <c r="E70" s="3">
        <f t="shared" si="10"/>
        <v>0</v>
      </c>
      <c r="F70" s="45">
        <v>1</v>
      </c>
      <c r="G70" s="3">
        <f t="shared" si="11"/>
        <v>0</v>
      </c>
      <c r="K70" s="9"/>
      <c r="M70" s="9"/>
    </row>
    <row r="71" spans="1:13">
      <c r="A71" t="s">
        <v>59</v>
      </c>
      <c r="B71" s="45">
        <v>1</v>
      </c>
      <c r="C71" s="25" t="s">
        <v>63</v>
      </c>
      <c r="D71" s="47">
        <v>0</v>
      </c>
      <c r="E71" s="3">
        <f t="shared" si="10"/>
        <v>0</v>
      </c>
      <c r="F71" s="45">
        <v>1</v>
      </c>
      <c r="G71" s="3">
        <f t="shared" si="11"/>
        <v>0</v>
      </c>
      <c r="K71" s="9"/>
      <c r="M71" s="9"/>
    </row>
    <row r="72" spans="1:13">
      <c r="A72" t="s">
        <v>94</v>
      </c>
      <c r="B72" s="45">
        <v>1</v>
      </c>
      <c r="C72" s="25" t="s">
        <v>64</v>
      </c>
      <c r="D72" s="47">
        <v>0</v>
      </c>
      <c r="E72" s="3">
        <f t="shared" si="10"/>
        <v>0</v>
      </c>
      <c r="F72" s="45">
        <v>1</v>
      </c>
      <c r="G72" s="3">
        <f t="shared" si="11"/>
        <v>0</v>
      </c>
      <c r="K72" s="9"/>
      <c r="M72" s="9"/>
    </row>
    <row r="73" spans="1:13">
      <c r="A73" t="s">
        <v>60</v>
      </c>
      <c r="B73" s="45">
        <v>1</v>
      </c>
      <c r="C73" s="25" t="s">
        <v>65</v>
      </c>
      <c r="D73" s="47">
        <v>0</v>
      </c>
      <c r="E73" s="3">
        <f t="shared" si="10"/>
        <v>0</v>
      </c>
      <c r="F73" s="45">
        <v>1</v>
      </c>
      <c r="G73" s="3">
        <f t="shared" si="11"/>
        <v>0</v>
      </c>
      <c r="K73" s="9"/>
      <c r="M73" s="9"/>
    </row>
    <row r="74" spans="1:13">
      <c r="A74" t="s">
        <v>61</v>
      </c>
      <c r="B74" s="45">
        <f>_gsf2</f>
        <v>1</v>
      </c>
      <c r="C74" s="25" t="s">
        <v>66</v>
      </c>
      <c r="D74" s="47">
        <v>0</v>
      </c>
      <c r="E74" s="3">
        <f t="shared" si="10"/>
        <v>0</v>
      </c>
      <c r="F74" s="45">
        <v>1</v>
      </c>
      <c r="G74" s="3">
        <f t="shared" si="11"/>
        <v>0</v>
      </c>
      <c r="K74" s="9"/>
      <c r="M74" s="9"/>
    </row>
    <row r="75" spans="1:13">
      <c r="A75" t="s">
        <v>86</v>
      </c>
      <c r="B75" s="89">
        <v>1</v>
      </c>
      <c r="C75" s="25" t="s">
        <v>20</v>
      </c>
      <c r="D75" s="46">
        <v>0</v>
      </c>
      <c r="E75" s="3">
        <f t="shared" si="10"/>
        <v>0</v>
      </c>
      <c r="F75" s="45">
        <v>1</v>
      </c>
      <c r="G75" s="3">
        <f t="shared" si="11"/>
        <v>0</v>
      </c>
    </row>
    <row r="76" spans="1:13">
      <c r="A76" t="s">
        <v>69</v>
      </c>
      <c r="B76" s="45">
        <f>_gsf2</f>
        <v>1</v>
      </c>
      <c r="C76" s="25" t="s">
        <v>66</v>
      </c>
      <c r="D76" s="47">
        <v>0</v>
      </c>
      <c r="E76" s="3">
        <f t="shared" si="10"/>
        <v>0</v>
      </c>
      <c r="F76" s="45">
        <v>1</v>
      </c>
      <c r="G76" s="3">
        <f t="shared" si="11"/>
        <v>0</v>
      </c>
    </row>
    <row r="77" spans="1:13">
      <c r="A77" t="s">
        <v>67</v>
      </c>
      <c r="B77" s="45">
        <v>1</v>
      </c>
      <c r="C77" s="25" t="s">
        <v>68</v>
      </c>
      <c r="D77" s="47">
        <v>0</v>
      </c>
      <c r="E77" s="3">
        <f t="shared" si="10"/>
        <v>0</v>
      </c>
      <c r="F77" s="45">
        <v>1</v>
      </c>
      <c r="G77" s="3">
        <f t="shared" si="11"/>
        <v>0</v>
      </c>
    </row>
    <row r="78" spans="1:13">
      <c r="A78" t="s">
        <v>87</v>
      </c>
      <c r="B78" s="45">
        <f>_gsf2</f>
        <v>1</v>
      </c>
      <c r="C78" s="25" t="s">
        <v>66</v>
      </c>
      <c r="D78" s="47">
        <v>0</v>
      </c>
      <c r="E78" s="3">
        <f t="shared" si="10"/>
        <v>0</v>
      </c>
      <c r="F78" s="45">
        <v>1</v>
      </c>
      <c r="G78" s="3">
        <f t="shared" si="11"/>
        <v>0</v>
      </c>
    </row>
    <row r="79" spans="1:13">
      <c r="A79" t="s">
        <v>80</v>
      </c>
      <c r="B79" s="45">
        <f>_gsf2</f>
        <v>1</v>
      </c>
      <c r="C79" s="25" t="s">
        <v>66</v>
      </c>
      <c r="D79" s="47">
        <v>0</v>
      </c>
      <c r="E79" s="3">
        <f t="shared" si="10"/>
        <v>0</v>
      </c>
      <c r="F79" s="45">
        <v>1</v>
      </c>
      <c r="G79" s="3">
        <f t="shared" si="11"/>
        <v>0</v>
      </c>
    </row>
    <row r="80" spans="1:13">
      <c r="A80" t="s">
        <v>81</v>
      </c>
      <c r="B80" s="89">
        <v>1</v>
      </c>
      <c r="C80" s="25" t="s">
        <v>20</v>
      </c>
      <c r="D80" s="46">
        <v>0</v>
      </c>
      <c r="E80" s="3">
        <f t="shared" si="10"/>
        <v>0</v>
      </c>
      <c r="F80" s="45">
        <v>1</v>
      </c>
      <c r="G80" s="3">
        <f t="shared" si="11"/>
        <v>0</v>
      </c>
    </row>
    <row r="81" spans="1:14">
      <c r="A81" t="s">
        <v>88</v>
      </c>
      <c r="B81" s="45">
        <f>_gsf2</f>
        <v>1</v>
      </c>
      <c r="C81" s="25" t="s">
        <v>66</v>
      </c>
      <c r="D81" s="47">
        <v>0</v>
      </c>
      <c r="E81" s="3">
        <f t="shared" si="10"/>
        <v>0</v>
      </c>
      <c r="F81" s="45">
        <v>1</v>
      </c>
      <c r="G81" s="3">
        <f t="shared" si="11"/>
        <v>0</v>
      </c>
    </row>
    <row r="82" spans="1:14">
      <c r="A82" t="s">
        <v>95</v>
      </c>
      <c r="B82" s="45">
        <f>_gsf2</f>
        <v>1</v>
      </c>
      <c r="C82" s="25" t="s">
        <v>66</v>
      </c>
      <c r="D82" s="47">
        <v>0</v>
      </c>
      <c r="E82" s="3">
        <f>D82*B82</f>
        <v>0</v>
      </c>
      <c r="F82" s="45">
        <v>1</v>
      </c>
      <c r="G82" s="3">
        <f t="shared" si="11"/>
        <v>0</v>
      </c>
    </row>
    <row r="83" spans="1:14">
      <c r="A83" t="s">
        <v>89</v>
      </c>
      <c r="B83" s="89">
        <v>1</v>
      </c>
      <c r="C83" s="25" t="s">
        <v>20</v>
      </c>
      <c r="D83" s="46">
        <v>0</v>
      </c>
      <c r="E83" s="3">
        <f t="shared" si="10"/>
        <v>0</v>
      </c>
      <c r="F83" s="45">
        <v>1</v>
      </c>
      <c r="G83" s="3">
        <f t="shared" si="11"/>
        <v>0</v>
      </c>
    </row>
    <row r="84" spans="1:14">
      <c r="A84" t="s">
        <v>90</v>
      </c>
      <c r="B84" s="45">
        <f>_gsf2</f>
        <v>1</v>
      </c>
      <c r="C84" s="25" t="s">
        <v>66</v>
      </c>
      <c r="D84" s="47">
        <v>0</v>
      </c>
      <c r="E84" s="3">
        <f t="shared" si="10"/>
        <v>0</v>
      </c>
      <c r="F84" s="45">
        <v>1</v>
      </c>
      <c r="G84" s="3">
        <f t="shared" si="11"/>
        <v>0</v>
      </c>
    </row>
    <row r="85" spans="1:14">
      <c r="A85" t="s">
        <v>91</v>
      </c>
      <c r="B85" s="45">
        <f>_gsf2</f>
        <v>1</v>
      </c>
      <c r="C85" s="25" t="s">
        <v>66</v>
      </c>
      <c r="D85" s="47">
        <v>0</v>
      </c>
      <c r="E85" s="3">
        <f t="shared" si="10"/>
        <v>0</v>
      </c>
      <c r="F85" s="45">
        <v>1</v>
      </c>
      <c r="G85" s="3">
        <f t="shared" si="11"/>
        <v>0</v>
      </c>
    </row>
    <row r="86" spans="1:14">
      <c r="A86" t="s">
        <v>70</v>
      </c>
      <c r="B86" s="45">
        <f>_gsf2</f>
        <v>1</v>
      </c>
      <c r="C86" s="25" t="s">
        <v>66</v>
      </c>
      <c r="D86" s="47">
        <v>0</v>
      </c>
      <c r="E86" s="3">
        <f t="shared" si="10"/>
        <v>0</v>
      </c>
      <c r="F86" s="45">
        <v>1</v>
      </c>
      <c r="G86" s="3">
        <f t="shared" si="11"/>
        <v>0</v>
      </c>
    </row>
    <row r="87" spans="1:14">
      <c r="A87" t="s">
        <v>92</v>
      </c>
      <c r="B87" s="89">
        <v>1</v>
      </c>
      <c r="C87" s="25" t="s">
        <v>20</v>
      </c>
      <c r="D87" s="46">
        <v>0</v>
      </c>
      <c r="E87" s="3">
        <f t="shared" si="10"/>
        <v>0</v>
      </c>
      <c r="F87" s="45">
        <v>1</v>
      </c>
      <c r="G87" s="3">
        <f t="shared" si="11"/>
        <v>0</v>
      </c>
      <c r="K87" s="9"/>
      <c r="L87" s="9"/>
      <c r="M87" s="9"/>
      <c r="N87" s="9"/>
    </row>
    <row r="88" spans="1:14">
      <c r="A88" s="90" t="str">
        <f>A58</f>
        <v>Other</v>
      </c>
      <c r="B88" s="93">
        <v>1</v>
      </c>
      <c r="C88" s="94" t="s">
        <v>20</v>
      </c>
      <c r="D88" s="46">
        <v>0</v>
      </c>
      <c r="E88" s="3">
        <f t="shared" ref="E88" si="12">D88*B88</f>
        <v>0</v>
      </c>
      <c r="F88" s="45">
        <v>1</v>
      </c>
      <c r="G88" s="3">
        <f t="shared" ref="G88" si="13">IF(INT(time/F88)=(time/F88),(NPV(drate,IF(AND(ROUNDDOWN(1/F88,0)=1/F88,((1/F88)*F88)&lt;=time),E88,0),IF(AND(ROUNDDOWN(2/F88,0)=2/F88,((2/F88)*F88)&lt;=time),E88,0),IF(AND(ROUNDDOWN(3/F88,0)=3/F88,((3/F88)*F88)&lt;=time),E88,0),IF(AND(ROUNDDOWN(4/F88,0)=4/F88,((4/F88)*F88)&lt;=time),E88,0),IF(AND(ROUNDDOWN(5/F88,0)=5/F88,((5/F88)*F88)&lt;=time),E88,0),IF(AND(ROUNDDOWN(6/F88,0)=6/F88,((6/F88)*F88)&lt;=time),E88,0),IF(AND(ROUNDDOWN(7/F88,0)=7/F88,((7/F88)*F88)&lt;=time),E88,0),IF(AND(ROUNDDOWN(8/F88,0)=8/F88,((6/F88)*F88)&lt;=time),E88,0),IF(AND(ROUNDDOWN(9/F88,0)=9/F88,((9/F88)*F88)&lt;=time),E88,0),IF(AND(ROUNDDOWN(10/F88,0)=10/F88,((10/F88)*F88)&lt;=time),E88,0),IF(AND(ROUNDDOWN(11/F88,0)=11/F88,((11/F88)*F88)&lt;=time),E88,0),IF(AND(ROUNDDOWN(12/F88,0)=12/F88,((12/F88)*F88)&lt;=time),E88,0),IF(AND(ROUNDDOWN(13/F88,0)=13/F88,((13/F88)*F88)&lt;=time),E88,0),IF(AND(ROUNDDOWN(14/F88,0)=14/F88,((14/F88)*F88)&lt;=time),E88,0),IF(AND(ROUNDDOWN(15/F88,0)=15/F88,((15/F88)*F88)&lt;=time),E88,0),IF(AND(ROUNDDOWN(16/F88,0)=16/F88,((16/F88)*F88)&lt;=time),E88,0),IF(AND(ROUNDDOWN(17/F88,0)=17/F88,((17/F88)*F88)&lt;=time),E88,0),IF(AND(ROUNDDOWN(18/F88,0)=18/F88,((18/F88)*F88)&lt;=time),E88,0),IF(AND(ROUNDDOWN(19/F88,0)=19/F88,((19/F88)*F88)&lt;=time),E88,0),IF(AND(ROUNDDOWN(20/F88,0)=20/F88,((20/F88)*F88)&lt;=time),E88,0),IF(AND(ROUNDDOWN(21/F88,0)=21/F88,((21/F88)*F88)&lt;=time),E88,0),IF(AND(ROUNDDOWN(22/F88,0)=22/F88,((22/F88)*F88)&lt;=time),E88,0),IF(AND(ROUNDDOWN(23/F88,0)=23/F88,((23/F88)*F88)&lt;=time),E88,0),IF(AND(ROUNDDOWN(24/F88,0)=24/F88,((24/F88)*F88)&lt;=time),E88,0),IF(AND(ROUNDDOWN(25/F88,0)=25/F88,((25/F88)*F88)&lt;=time),E88,0),IF(AND(ROUNDDOWN(26/F88,0)=26/F88,((26/F88)*F88)&lt;=time),E88,0),IF(AND(ROUNDDOWN(27/F88,0)=27/F88,((27/F88)*F88)&lt;=time),E88,0),IF(AND(ROUNDDOWN(28/F88,0)=28/F88,((28/F88)*F88)&lt;=time),E88,0),IF(AND(ROUNDDOWN(29/F88,0)=29/F88,((29/F88)*F88)&lt;=time),E88,0),IF(AND(ROUNDDOWN(30/F88,0)=30/F88,((30/F88)*F88)&lt;=time),E88,0),IF(AND(ROUNDDOWN(31/F88,0)=31/F88,((31/F88)*F88)&lt;=time),E88,0),IF(AND(ROUNDDOWN(32/F88,0)=32/F88,((32/F88)*F88)&lt;=time),E88,0),IF(AND(ROUNDDOWN(33/F88,0)=33/F88,((33/F88)*F88)&lt;=time),E88,0),IF(AND(ROUNDDOWN(34/F88,0)=34/F88,((34/F88)*F88)&lt;=time),E88,0),IF(AND(ROUNDDOWN(35/F88,0)=35/F88,((35/F88)*F88)&lt;=time),E88,0),IF(AND(ROUNDDOWN(36/F88,0)=36/F88,((36/F88)*F88)&lt;=time),E88,0),IF(AND(ROUNDDOWN(37/F88,0)=37/F88,((37/F88)*F88)&lt;=time),E88,0),IF(AND(ROUNDDOWN(38/F88,0)=38/F88,((38/F88)*F88)&lt;=time),E88,0),IF(AND(ROUNDDOWN(39/F88,0)=39/F88,((39/F88)*F88)&lt;=time),E88,0),IF(AND(ROUNDDOWN(40/F88,0)=40/F88,((40/F88)*F88)&lt;=time),E88,0),IF(AND(ROUNDDOWN(41/F88,0)=41/F88,((41/F88)*F88)&lt;=time),E88,0),IF(AND(ROUNDDOWN(42/F88,0)=42/F88,((42/F88)*F88)&lt;=time),E88,0),IF(AND(ROUNDDOWN(43/F88,0)=43/F88,((43/F88)*F88)&lt;=time),E88,0),IF(AND(ROUNDDOWN(44/F88,0)=44/F88,((44/F88)*F88)&lt;=time),E88,0),IF(AND(ROUNDDOWN(45/F88,0)=45/F88,((45/F88)*F88)&lt;=time),E88,0),IF(AND(ROUNDDOWN(46/F88,0)=46/F88,((46/F88)*F88)&lt;=time),E88,0),IF(AND(ROUNDDOWN(47/F88,0)=47/F88,((47/F88)*F88)&lt;=time),E88,0),IF(AND(ROUNDDOWN(48/F88,0)=48/F88,((48/F88)*F88)&lt;=time),E88,0),IF(AND(ROUNDDOWN(49/F88,0)=49/F88,((49/F88)*F88)&lt;=time),E88,0),IF(AND(ROUNDDOWN(50/F88,0)=50/F88,((50/F88)*F88)&lt;=time),E88,0))-((1/(1+drate)^time)*E88)),NPV(drate,IF(AND(ROUNDDOWN(1/F88,0)=1/F88,((1/F88)*F88)&lt;=time),E88,0),IF(AND(ROUNDDOWN(2/F88,0)=2/F88,((2/F88)*F88)&lt;=time),E88,0),IF(AND(ROUNDDOWN(3/F88,0)=3/F88,((3/F88)*F88)&lt;=time),E88,0),IF(AND(ROUNDDOWN(4/F88,0)=4/F88,((4/F88)*F88)&lt;=time),E88,0),IF(AND(ROUNDDOWN(5/F88,0)=5/F88,((5/F88)*F88)&lt;=time),E88,0),IF(AND(ROUNDDOWN(6/F88,0)=6/F88,((6/F88)*F88)&lt;=time),E88,0),IF(AND(ROUNDDOWN(7/F88,0)=7/F88,((7/F88)*F88)&lt;=time),E88,0),IF(AND(ROUNDDOWN(8/F88,0)=8/F88,((6/F88)*F88)&lt;=time),E88,0),IF(AND(ROUNDDOWN(9/F88,0)=9/F88,((9/F88)*F88)&lt;=time),E88,0),IF(AND(ROUNDDOWN(10/F88,0)=10/F88,((10/F88)*F88)&lt;=time),E88,0),IF(AND(ROUNDDOWN(11/F88,0)=11/F88,((11/F88)*F88)&lt;=time),E88,0),IF(AND(ROUNDDOWN(12/F88,0)=12/F88,((12/F88)*F88)&lt;=time),E88,0),IF(AND(ROUNDDOWN(13/F88,0)=13/F88,((13/F88)*F88)&lt;=time),E88,0),IF(AND(ROUNDDOWN(14/F88,0)=14/F88,((14/F88)*F88)&lt;=time),E88,0),IF(AND(ROUNDDOWN(15/F88,0)=15/F88,((15/F88)*F88)&lt;=time),E88,0),IF(AND(ROUNDDOWN(16/F88,0)=16/F88,((16/F88)*F88)&lt;=time),E88,0),IF(AND(ROUNDDOWN(17/F88,0)=17/F88,((17/F88)*F88)&lt;=time),E88,0),IF(AND(ROUNDDOWN(18/F88,0)=18/F88,((18/F88)*F88)&lt;=time),E88,0),IF(AND(ROUNDDOWN(19/F88,0)=19/F88,((19/F88)*F88)&lt;=time),E88,0),IF(AND(ROUNDDOWN(20/F88,0)=20/F88,((20/F88)*F88)&lt;=time),E88,0),IF(AND(ROUNDDOWN(21/F88,0)=21/F88,((21/F88)*F88)&lt;=time),E88,0),IF(AND(ROUNDDOWN(22/F88,0)=22/F88,((22/F88)*F88)&lt;=time),E88,0),IF(AND(ROUNDDOWN(23/F88,0)=23/F88,((23/F88)*F88)&lt;=time),E88,0),IF(AND(ROUNDDOWN(24/F88,0)=24/F88,((24/F88)*F88)&lt;=time),E88,0),IF(AND(ROUNDDOWN(25/F88,0)=25/F88,((25/F88)*F88)&lt;=time),E88,0),IF(AND(ROUNDDOWN(26/F88,0)=26/F88,((26/F88)*F88)&lt;=time),E88,0),IF(AND(ROUNDDOWN(27/F88,0)=27/F88,((27/F88)*F88)&lt;=time),E88,0),IF(AND(ROUNDDOWN(28/F88,0)=28/F88,((28/F88)*F88)&lt;=time),E88,0),IF(AND(ROUNDDOWN(29/F88,0)=29/F88,((29/F88)*F88)&lt;=time),E88,0),IF(AND(ROUNDDOWN(30/F88,0)=30/F88,((30/F88)*F88)&lt;=time),E88,0),IF(AND(ROUNDDOWN(31/F88,0)=31/F88,((31/F88)*F88)&lt;=time),E88,0),IF(AND(ROUNDDOWN(32/F88,0)=32/F88,((32/F88)*F88)&lt;=time),E88,0),IF(AND(ROUNDDOWN(33/F88,0)=33/F88,((33/F88)*F88)&lt;=time),E88,0),IF(AND(ROUNDDOWN(34/F88,0)=34/F88,((34/F88)*F88)&lt;=time),E88,0),IF(AND(ROUNDDOWN(35/F88,0)=35/F88,((35/F88)*F88)&lt;=time),E88,0),IF(AND(ROUNDDOWN(36/F88,0)=36/F88,((36/F88)*F88)&lt;=time),E88,0),IF(AND(ROUNDDOWN(37/F88,0)=37/F88,((37/F88)*F88)&lt;=time),E88,0),IF(AND(ROUNDDOWN(38/F88,0)=38/F88,((38/F88)*F88)&lt;=time),E88,0),IF(AND(ROUNDDOWN(39/F88,0)=39/F88,((39/F88)*F88)&lt;=time),E88,0),IF(AND(ROUNDDOWN(40/F88,0)=40/F88,((40/F88)*F88)&lt;=time),E88,0),IF(AND(ROUNDDOWN(41/F88,0)=41/F88,((41/F88)*F88)&lt;=time),E88,0),IF(AND(ROUNDDOWN(42/F88,0)=42/F88,((42/F88)*F88)&lt;=time),E88,0),IF(AND(ROUNDDOWN(43/F88,0)=43/F88,((43/F88)*F88)&lt;=time),E88,0),IF(AND(ROUNDDOWN(44/F88,0)=44/F88,((44/F88)*F88)&lt;=time),E88,0),IF(AND(ROUNDDOWN(45/F88,0)=45/F88,((45/F88)*F88)&lt;=time),E88,0),IF(AND(ROUNDDOWN(46/F88,0)=46/F88,((46/F88)*F88)&lt;=time),E88,0),IF(AND(ROUNDDOWN(47/F88,0)=47/F88,((47/F88)*F88)&lt;=time),E88,0),IF(AND(ROUNDDOWN(48/F88,0)=48/F88,((48/F88)*F88)&lt;=time),E88,0),IF(AND(ROUNDDOWN(49/F88,0)=49/F88,((49/F88)*F88)&lt;=time),E88,0),IF(AND(ROUNDDOWN(50/F88,0)=50/F88,((50/F88)*F88)&lt;=time),E88,0)))</f>
        <v>0</v>
      </c>
      <c r="K88" s="9"/>
      <c r="L88" s="9"/>
      <c r="M88" s="9"/>
      <c r="N88" s="9"/>
    </row>
    <row r="89" spans="1:14">
      <c r="A89" s="90" t="str">
        <f>A59</f>
        <v>Other</v>
      </c>
      <c r="B89" s="93">
        <v>1</v>
      </c>
      <c r="C89" s="94" t="s">
        <v>20</v>
      </c>
      <c r="D89" s="46">
        <v>0</v>
      </c>
      <c r="E89" s="3">
        <f t="shared" si="10"/>
        <v>0</v>
      </c>
      <c r="F89" s="45">
        <v>1</v>
      </c>
      <c r="G89" s="3">
        <f t="shared" si="11"/>
        <v>0</v>
      </c>
      <c r="K89" s="9"/>
      <c r="L89" s="9"/>
      <c r="M89" s="9"/>
      <c r="N89" s="9"/>
    </row>
    <row r="90" spans="1:14" s="2" customFormat="1" ht="24" customHeight="1">
      <c r="A90" s="2" t="s">
        <v>11</v>
      </c>
      <c r="B90" s="6"/>
      <c r="C90" s="26"/>
      <c r="D90" s="8"/>
      <c r="E90" s="8"/>
      <c r="F90" s="6"/>
      <c r="G90" s="4"/>
      <c r="J90" s="10"/>
    </row>
    <row r="91" spans="1:14">
      <c r="A91" t="s">
        <v>51</v>
      </c>
      <c r="B91" s="89">
        <v>1</v>
      </c>
      <c r="C91" s="25" t="s">
        <v>20</v>
      </c>
      <c r="D91" s="46">
        <f t="shared" ref="D91:D119" si="14">D61</f>
        <v>0</v>
      </c>
      <c r="E91" s="3">
        <f t="shared" ref="E91:E119" si="15">D91*B91</f>
        <v>0</v>
      </c>
      <c r="F91" s="45">
        <f t="shared" ref="F91:F119" si="16">F61</f>
        <v>1</v>
      </c>
      <c r="G91" s="3">
        <f t="shared" ref="G91:G119" si="17">IF(INT(time/F91)=(time/F91),0,((1/(1+drate)^time)*((E91)*((F91-(time-(F91*(ROUNDDOWN(time/F91,0))))))/F91)*-1))</f>
        <v>0</v>
      </c>
    </row>
    <row r="92" spans="1:14">
      <c r="A92" t="s">
        <v>52</v>
      </c>
      <c r="B92" s="89">
        <v>1</v>
      </c>
      <c r="C92" s="25" t="s">
        <v>20</v>
      </c>
      <c r="D92" s="46">
        <f t="shared" si="14"/>
        <v>0</v>
      </c>
      <c r="E92" s="3">
        <f t="shared" si="15"/>
        <v>0</v>
      </c>
      <c r="F92" s="51">
        <f t="shared" si="16"/>
        <v>1</v>
      </c>
      <c r="G92" s="3">
        <f t="shared" si="17"/>
        <v>0</v>
      </c>
    </row>
    <row r="93" spans="1:14">
      <c r="A93" t="s">
        <v>83</v>
      </c>
      <c r="B93" s="45">
        <f>_gsf2</f>
        <v>1</v>
      </c>
      <c r="C93" s="25" t="s">
        <v>66</v>
      </c>
      <c r="D93" s="47">
        <f t="shared" si="14"/>
        <v>0</v>
      </c>
      <c r="E93" s="3">
        <f t="shared" si="15"/>
        <v>0</v>
      </c>
      <c r="F93" s="51">
        <f t="shared" si="16"/>
        <v>1</v>
      </c>
      <c r="G93" s="3">
        <f t="shared" si="17"/>
        <v>0</v>
      </c>
    </row>
    <row r="94" spans="1:14">
      <c r="A94" t="s">
        <v>9</v>
      </c>
      <c r="B94" s="45">
        <f>_gsf2</f>
        <v>1</v>
      </c>
      <c r="C94" s="25" t="s">
        <v>66</v>
      </c>
      <c r="D94" s="47">
        <f t="shared" si="14"/>
        <v>0</v>
      </c>
      <c r="E94" s="3">
        <f t="shared" si="15"/>
        <v>0</v>
      </c>
      <c r="F94" s="51">
        <f t="shared" si="16"/>
        <v>1</v>
      </c>
      <c r="G94" s="3">
        <f t="shared" si="17"/>
        <v>0</v>
      </c>
    </row>
    <row r="95" spans="1:14">
      <c r="A95" t="s">
        <v>84</v>
      </c>
      <c r="B95" s="45">
        <v>1</v>
      </c>
      <c r="C95" s="25" t="s">
        <v>27</v>
      </c>
      <c r="D95" s="47">
        <f t="shared" si="14"/>
        <v>0</v>
      </c>
      <c r="E95" s="3">
        <f t="shared" si="15"/>
        <v>0</v>
      </c>
      <c r="F95" s="51">
        <f t="shared" si="16"/>
        <v>1</v>
      </c>
      <c r="G95" s="3">
        <f t="shared" si="17"/>
        <v>0</v>
      </c>
    </row>
    <row r="96" spans="1:14">
      <c r="A96" t="s">
        <v>53</v>
      </c>
      <c r="B96" s="45">
        <v>1</v>
      </c>
      <c r="C96" s="25" t="s">
        <v>56</v>
      </c>
      <c r="D96" s="47">
        <f t="shared" si="14"/>
        <v>0</v>
      </c>
      <c r="E96" s="3">
        <f t="shared" si="15"/>
        <v>0</v>
      </c>
      <c r="F96" s="51">
        <f t="shared" si="16"/>
        <v>1</v>
      </c>
      <c r="G96" s="3">
        <f t="shared" si="17"/>
        <v>0</v>
      </c>
    </row>
    <row r="97" spans="1:11">
      <c r="A97" t="s">
        <v>54</v>
      </c>
      <c r="B97" s="45">
        <v>1</v>
      </c>
      <c r="C97" s="25" t="s">
        <v>55</v>
      </c>
      <c r="D97" s="47">
        <f t="shared" si="14"/>
        <v>0</v>
      </c>
      <c r="E97" s="3">
        <f t="shared" si="15"/>
        <v>0</v>
      </c>
      <c r="F97" s="51">
        <f t="shared" si="16"/>
        <v>1</v>
      </c>
      <c r="G97" s="3">
        <f t="shared" si="17"/>
        <v>0</v>
      </c>
    </row>
    <row r="98" spans="1:11">
      <c r="A98" t="s">
        <v>85</v>
      </c>
      <c r="B98" s="45">
        <v>1</v>
      </c>
      <c r="C98" s="25" t="s">
        <v>28</v>
      </c>
      <c r="D98" s="47">
        <f t="shared" si="14"/>
        <v>0</v>
      </c>
      <c r="E98" s="3">
        <f t="shared" si="15"/>
        <v>0</v>
      </c>
      <c r="F98" s="51">
        <f t="shared" si="16"/>
        <v>1</v>
      </c>
      <c r="G98" s="3">
        <f t="shared" si="17"/>
        <v>0</v>
      </c>
      <c r="K98" s="9"/>
    </row>
    <row r="99" spans="1:11">
      <c r="A99" t="s">
        <v>57</v>
      </c>
      <c r="B99" s="45">
        <v>1</v>
      </c>
      <c r="C99" s="25" t="s">
        <v>62</v>
      </c>
      <c r="D99" s="47">
        <f t="shared" si="14"/>
        <v>0</v>
      </c>
      <c r="E99" s="3">
        <f t="shared" si="15"/>
        <v>0</v>
      </c>
      <c r="F99" s="51">
        <f t="shared" si="16"/>
        <v>1</v>
      </c>
      <c r="G99" s="3">
        <f t="shared" si="17"/>
        <v>0</v>
      </c>
    </row>
    <row r="100" spans="1:11">
      <c r="A100" t="s">
        <v>58</v>
      </c>
      <c r="B100" s="45">
        <v>1</v>
      </c>
      <c r="C100" s="25" t="s">
        <v>55</v>
      </c>
      <c r="D100" s="47">
        <f t="shared" si="14"/>
        <v>0</v>
      </c>
      <c r="E100" s="3">
        <f t="shared" si="15"/>
        <v>0</v>
      </c>
      <c r="F100" s="51">
        <f t="shared" si="16"/>
        <v>1</v>
      </c>
      <c r="G100" s="3">
        <f t="shared" si="17"/>
        <v>0</v>
      </c>
    </row>
    <row r="101" spans="1:11">
      <c r="A101" t="s">
        <v>59</v>
      </c>
      <c r="B101" s="45">
        <v>1</v>
      </c>
      <c r="C101" s="25" t="s">
        <v>63</v>
      </c>
      <c r="D101" s="47">
        <f t="shared" si="14"/>
        <v>0</v>
      </c>
      <c r="E101" s="3">
        <f t="shared" si="15"/>
        <v>0</v>
      </c>
      <c r="F101" s="51">
        <f t="shared" si="16"/>
        <v>1</v>
      </c>
      <c r="G101" s="3">
        <f t="shared" si="17"/>
        <v>0</v>
      </c>
    </row>
    <row r="102" spans="1:11">
      <c r="A102" t="s">
        <v>94</v>
      </c>
      <c r="B102" s="45">
        <v>1</v>
      </c>
      <c r="C102" s="25" t="s">
        <v>64</v>
      </c>
      <c r="D102" s="47">
        <f t="shared" si="14"/>
        <v>0</v>
      </c>
      <c r="E102" s="3">
        <f t="shared" si="15"/>
        <v>0</v>
      </c>
      <c r="F102" s="51">
        <f t="shared" si="16"/>
        <v>1</v>
      </c>
      <c r="G102" s="3">
        <f t="shared" si="17"/>
        <v>0</v>
      </c>
    </row>
    <row r="103" spans="1:11">
      <c r="A103" t="s">
        <v>60</v>
      </c>
      <c r="B103" s="45">
        <v>1</v>
      </c>
      <c r="C103" s="25" t="s">
        <v>65</v>
      </c>
      <c r="D103" s="47">
        <f t="shared" si="14"/>
        <v>0</v>
      </c>
      <c r="E103" s="3">
        <f t="shared" si="15"/>
        <v>0</v>
      </c>
      <c r="F103" s="51">
        <f t="shared" si="16"/>
        <v>1</v>
      </c>
      <c r="G103" s="3">
        <f t="shared" si="17"/>
        <v>0</v>
      </c>
    </row>
    <row r="104" spans="1:11">
      <c r="A104" t="s">
        <v>61</v>
      </c>
      <c r="B104" s="45">
        <f>_gsf2</f>
        <v>1</v>
      </c>
      <c r="C104" s="25" t="s">
        <v>66</v>
      </c>
      <c r="D104" s="47">
        <f t="shared" si="14"/>
        <v>0</v>
      </c>
      <c r="E104" s="3">
        <f t="shared" si="15"/>
        <v>0</v>
      </c>
      <c r="F104" s="51">
        <f t="shared" si="16"/>
        <v>1</v>
      </c>
      <c r="G104" s="3">
        <f t="shared" si="17"/>
        <v>0</v>
      </c>
    </row>
    <row r="105" spans="1:11">
      <c r="A105" t="s">
        <v>86</v>
      </c>
      <c r="B105" s="89">
        <v>1</v>
      </c>
      <c r="C105" s="25" t="s">
        <v>20</v>
      </c>
      <c r="D105" s="46">
        <f t="shared" si="14"/>
        <v>0</v>
      </c>
      <c r="E105" s="3">
        <f t="shared" si="15"/>
        <v>0</v>
      </c>
      <c r="F105" s="51">
        <f t="shared" si="16"/>
        <v>1</v>
      </c>
      <c r="G105" s="3">
        <f t="shared" si="17"/>
        <v>0</v>
      </c>
    </row>
    <row r="106" spans="1:11">
      <c r="A106" t="s">
        <v>69</v>
      </c>
      <c r="B106" s="45">
        <f>_gsf2</f>
        <v>1</v>
      </c>
      <c r="C106" s="25" t="s">
        <v>66</v>
      </c>
      <c r="D106" s="47">
        <f t="shared" si="14"/>
        <v>0</v>
      </c>
      <c r="E106" s="3">
        <f t="shared" si="15"/>
        <v>0</v>
      </c>
      <c r="F106" s="51">
        <f t="shared" si="16"/>
        <v>1</v>
      </c>
      <c r="G106" s="3">
        <f t="shared" si="17"/>
        <v>0</v>
      </c>
    </row>
    <row r="107" spans="1:11">
      <c r="A107" t="s">
        <v>67</v>
      </c>
      <c r="B107" s="45">
        <v>1</v>
      </c>
      <c r="C107" s="25" t="s">
        <v>68</v>
      </c>
      <c r="D107" s="47">
        <f t="shared" si="14"/>
        <v>0</v>
      </c>
      <c r="E107" s="3">
        <f t="shared" si="15"/>
        <v>0</v>
      </c>
      <c r="F107" s="51">
        <f t="shared" si="16"/>
        <v>1</v>
      </c>
      <c r="G107" s="3">
        <f t="shared" si="17"/>
        <v>0</v>
      </c>
    </row>
    <row r="108" spans="1:11">
      <c r="A108" t="s">
        <v>87</v>
      </c>
      <c r="B108" s="45">
        <f>_gsf2</f>
        <v>1</v>
      </c>
      <c r="C108" s="25" t="s">
        <v>66</v>
      </c>
      <c r="D108" s="47">
        <f t="shared" si="14"/>
        <v>0</v>
      </c>
      <c r="E108" s="3">
        <f t="shared" si="15"/>
        <v>0</v>
      </c>
      <c r="F108" s="51">
        <f t="shared" si="16"/>
        <v>1</v>
      </c>
      <c r="G108" s="3">
        <f t="shared" si="17"/>
        <v>0</v>
      </c>
    </row>
    <row r="109" spans="1:11">
      <c r="A109" t="s">
        <v>80</v>
      </c>
      <c r="B109" s="45">
        <f>_gsf2</f>
        <v>1</v>
      </c>
      <c r="C109" s="25" t="s">
        <v>66</v>
      </c>
      <c r="D109" s="47">
        <f t="shared" si="14"/>
        <v>0</v>
      </c>
      <c r="E109" s="3">
        <f t="shared" si="15"/>
        <v>0</v>
      </c>
      <c r="F109" s="51">
        <f t="shared" si="16"/>
        <v>1</v>
      </c>
      <c r="G109" s="3">
        <f t="shared" si="17"/>
        <v>0</v>
      </c>
    </row>
    <row r="110" spans="1:11">
      <c r="A110" t="s">
        <v>81</v>
      </c>
      <c r="B110" s="89">
        <v>1</v>
      </c>
      <c r="C110" s="25" t="s">
        <v>20</v>
      </c>
      <c r="D110" s="46">
        <f t="shared" si="14"/>
        <v>0</v>
      </c>
      <c r="E110" s="3">
        <f t="shared" si="15"/>
        <v>0</v>
      </c>
      <c r="F110" s="51">
        <f t="shared" si="16"/>
        <v>1</v>
      </c>
      <c r="G110" s="3">
        <f t="shared" si="17"/>
        <v>0</v>
      </c>
    </row>
    <row r="111" spans="1:11">
      <c r="A111" t="s">
        <v>88</v>
      </c>
      <c r="B111" s="45">
        <f>_gsf2</f>
        <v>1</v>
      </c>
      <c r="C111" s="25" t="s">
        <v>66</v>
      </c>
      <c r="D111" s="47">
        <f t="shared" si="14"/>
        <v>0</v>
      </c>
      <c r="E111" s="3">
        <f t="shared" si="15"/>
        <v>0</v>
      </c>
      <c r="F111" s="51">
        <f t="shared" si="16"/>
        <v>1</v>
      </c>
      <c r="G111" s="3">
        <f t="shared" si="17"/>
        <v>0</v>
      </c>
    </row>
    <row r="112" spans="1:11">
      <c r="A112" t="s">
        <v>95</v>
      </c>
      <c r="B112" s="45">
        <f>_gsf2</f>
        <v>1</v>
      </c>
      <c r="C112" s="25" t="s">
        <v>66</v>
      </c>
      <c r="D112" s="47">
        <f t="shared" si="14"/>
        <v>0</v>
      </c>
      <c r="E112" s="3">
        <f t="shared" si="15"/>
        <v>0</v>
      </c>
      <c r="F112" s="45">
        <f t="shared" si="16"/>
        <v>1</v>
      </c>
      <c r="G112" s="3">
        <f t="shared" si="17"/>
        <v>0</v>
      </c>
    </row>
    <row r="113" spans="1:10">
      <c r="A113" t="s">
        <v>89</v>
      </c>
      <c r="B113" s="89">
        <v>1</v>
      </c>
      <c r="C113" s="25" t="s">
        <v>20</v>
      </c>
      <c r="D113" s="46">
        <f t="shared" si="14"/>
        <v>0</v>
      </c>
      <c r="E113" s="3">
        <f t="shared" si="15"/>
        <v>0</v>
      </c>
      <c r="F113" s="51">
        <f t="shared" si="16"/>
        <v>1</v>
      </c>
      <c r="G113" s="3">
        <f t="shared" si="17"/>
        <v>0</v>
      </c>
    </row>
    <row r="114" spans="1:10">
      <c r="A114" t="s">
        <v>90</v>
      </c>
      <c r="B114" s="45">
        <f>_gsf2</f>
        <v>1</v>
      </c>
      <c r="C114" s="25" t="s">
        <v>66</v>
      </c>
      <c r="D114" s="47">
        <f t="shared" si="14"/>
        <v>0</v>
      </c>
      <c r="E114" s="3">
        <f t="shared" si="15"/>
        <v>0</v>
      </c>
      <c r="F114" s="51">
        <f t="shared" si="16"/>
        <v>1</v>
      </c>
      <c r="G114" s="3">
        <f t="shared" si="17"/>
        <v>0</v>
      </c>
    </row>
    <row r="115" spans="1:10">
      <c r="A115" t="s">
        <v>91</v>
      </c>
      <c r="B115" s="45">
        <f>_gsf2</f>
        <v>1</v>
      </c>
      <c r="C115" s="25" t="s">
        <v>66</v>
      </c>
      <c r="D115" s="47">
        <f t="shared" si="14"/>
        <v>0</v>
      </c>
      <c r="E115" s="3">
        <f t="shared" si="15"/>
        <v>0</v>
      </c>
      <c r="F115" s="51">
        <f t="shared" si="16"/>
        <v>1</v>
      </c>
      <c r="G115" s="3">
        <f t="shared" si="17"/>
        <v>0</v>
      </c>
    </row>
    <row r="116" spans="1:10">
      <c r="A116" t="s">
        <v>70</v>
      </c>
      <c r="B116" s="45">
        <f>_gsf2</f>
        <v>1</v>
      </c>
      <c r="C116" s="25" t="s">
        <v>66</v>
      </c>
      <c r="D116" s="47">
        <f t="shared" si="14"/>
        <v>0</v>
      </c>
      <c r="E116" s="3">
        <f t="shared" si="15"/>
        <v>0</v>
      </c>
      <c r="F116" s="51">
        <f t="shared" si="16"/>
        <v>1</v>
      </c>
      <c r="G116" s="3">
        <f t="shared" si="17"/>
        <v>0</v>
      </c>
    </row>
    <row r="117" spans="1:10">
      <c r="A117" t="s">
        <v>92</v>
      </c>
      <c r="B117" s="89">
        <v>1</v>
      </c>
      <c r="C117" s="25" t="s">
        <v>20</v>
      </c>
      <c r="D117" s="46">
        <f t="shared" si="14"/>
        <v>0</v>
      </c>
      <c r="E117" s="3">
        <f t="shared" si="15"/>
        <v>0</v>
      </c>
      <c r="F117" s="51">
        <f t="shared" si="16"/>
        <v>1</v>
      </c>
      <c r="G117" s="3">
        <f t="shared" si="17"/>
        <v>0</v>
      </c>
    </row>
    <row r="118" spans="1:10">
      <c r="A118" s="90" t="str">
        <f t="shared" ref="A118:C119" si="18">A88</f>
        <v>Other</v>
      </c>
      <c r="B118" s="93">
        <f t="shared" si="18"/>
        <v>1</v>
      </c>
      <c r="C118" s="94" t="str">
        <f t="shared" si="18"/>
        <v>LPSM</v>
      </c>
      <c r="D118" s="46">
        <f t="shared" si="14"/>
        <v>0</v>
      </c>
      <c r="E118" s="3">
        <f t="shared" ref="E118" si="19">D118*B118</f>
        <v>0</v>
      </c>
      <c r="F118" s="51">
        <f t="shared" si="16"/>
        <v>1</v>
      </c>
      <c r="G118" s="3">
        <f t="shared" ref="G118" si="20">IF(INT(time/F118)=(time/F118),0,((1/(1+drate)^time)*((E118)*((F118-(time-(F118*(ROUNDDOWN(time/F118,0))))))/F118)*-1))</f>
        <v>0</v>
      </c>
    </row>
    <row r="119" spans="1:10" ht="13.5" thickBot="1">
      <c r="A119" s="91" t="str">
        <f t="shared" si="18"/>
        <v>Other</v>
      </c>
      <c r="B119" s="95">
        <f t="shared" si="18"/>
        <v>1</v>
      </c>
      <c r="C119" s="96" t="str">
        <f t="shared" si="18"/>
        <v>LPSM</v>
      </c>
      <c r="D119" s="49">
        <f t="shared" si="14"/>
        <v>0</v>
      </c>
      <c r="E119" s="15">
        <f t="shared" si="15"/>
        <v>0</v>
      </c>
      <c r="F119" s="48">
        <f t="shared" si="16"/>
        <v>1</v>
      </c>
      <c r="G119" s="15">
        <f t="shared" si="17"/>
        <v>0</v>
      </c>
    </row>
    <row r="120" spans="1:10" s="79" customFormat="1" ht="39.75" customHeight="1" thickTop="1">
      <c r="A120" s="74" t="s">
        <v>96</v>
      </c>
      <c r="B120" s="75"/>
      <c r="C120" s="76"/>
      <c r="D120" s="77"/>
      <c r="E120" s="78"/>
      <c r="F120" s="75"/>
      <c r="G120" s="78">
        <f>SUM(G8:G119)</f>
        <v>0</v>
      </c>
      <c r="J120" s="80"/>
    </row>
  </sheetData>
  <sheetProtection sheet="1" objects="1" scenarios="1"/>
  <phoneticPr fontId="0" type="noConversion"/>
  <printOptions horizontalCentered="1"/>
  <pageMargins left="0.5" right="0.5" top="0.75" bottom="0.5" header="0.45" footer="0.25"/>
  <pageSetup orientation="portrait" verticalDpi="1200" r:id="rId1"/>
  <headerFooter alignWithMargins="0">
    <oddHeader>&amp;C&amp;"Palatino,Bold"&amp;12Life Cycle Cost Analysis - Alternate #2</oddHeader>
    <oddFooter>&amp;LPrinted:  &amp;D&amp;C&amp;F&amp;R&amp;P of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3076" r:id="rId4">
          <objectPr defaultSize="0" autoPict="0" altText="Logo Alaska Department of Education and Early Development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1228725</xdr:colOff>
                <xdr:row>5</xdr:row>
                <xdr:rowOff>304800</xdr:rowOff>
              </to>
            </anchor>
          </objectPr>
        </oleObject>
      </mc:Choice>
      <mc:Fallback>
        <oleObject progId="MSPhotoEd.3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workbookViewId="0">
      <pane ySplit="6" topLeftCell="A7" activePane="bottomLeft" state="frozen"/>
      <selection activeCell="C1" sqref="C1"/>
      <selection pane="bottomLeft" activeCell="D5" sqref="D5"/>
    </sheetView>
  </sheetViews>
  <sheetFormatPr defaultRowHeight="12.75"/>
  <cols>
    <col min="1" max="1" width="24.7109375" customWidth="1"/>
    <col min="2" max="2" width="9.140625" style="5" customWidth="1"/>
    <col min="3" max="3" width="9.42578125" style="25" customWidth="1"/>
    <col min="4" max="4" width="12.140625" style="7" customWidth="1"/>
    <col min="5" max="5" width="11.140625" style="3" customWidth="1"/>
    <col min="6" max="6" width="7.7109375" style="5" customWidth="1"/>
    <col min="7" max="7" width="13.5703125" style="3" customWidth="1"/>
    <col min="8" max="9" width="9.7109375" bestFit="1" customWidth="1"/>
    <col min="10" max="10" width="10.28515625" style="9" bestFit="1" customWidth="1"/>
    <col min="11" max="11" width="11.7109375" bestFit="1" customWidth="1"/>
  </cols>
  <sheetData>
    <row r="1" spans="1:10">
      <c r="A1" s="73" t="s">
        <v>106</v>
      </c>
      <c r="C1" s="59" t="s">
        <v>43</v>
      </c>
      <c r="D1" s="52" t="str">
        <f>SUMMARY!C1</f>
        <v>District Name</v>
      </c>
      <c r="E1" s="35"/>
      <c r="F1" s="36"/>
      <c r="G1" s="38"/>
    </row>
    <row r="2" spans="1:10">
      <c r="C2" s="59" t="s">
        <v>12</v>
      </c>
      <c r="D2" s="52" t="str">
        <f>SUMMARY!C2</f>
        <v>School Name</v>
      </c>
      <c r="E2" s="35"/>
      <c r="F2" s="36"/>
      <c r="G2" s="38"/>
    </row>
    <row r="3" spans="1:10">
      <c r="A3" s="33"/>
      <c r="B3" s="34"/>
      <c r="C3" s="59" t="s">
        <v>13</v>
      </c>
      <c r="D3" s="52" t="str">
        <f>SUMMARY!C3</f>
        <v>Project Name</v>
      </c>
      <c r="E3" s="36"/>
      <c r="F3" s="37"/>
      <c r="G3" s="38"/>
    </row>
    <row r="4" spans="1:10">
      <c r="A4" s="33"/>
      <c r="B4" s="34"/>
      <c r="C4" s="60" t="s">
        <v>71</v>
      </c>
      <c r="D4" s="52" t="str">
        <f>SUMMARY!C4</f>
        <v>Project Number</v>
      </c>
      <c r="E4" s="36"/>
      <c r="F4" s="37"/>
      <c r="G4" s="38"/>
    </row>
    <row r="5" spans="1:10">
      <c r="A5" s="33"/>
      <c r="B5" s="34"/>
      <c r="C5" s="59" t="s">
        <v>44</v>
      </c>
      <c r="D5" s="44">
        <v>1</v>
      </c>
      <c r="E5" s="36"/>
      <c r="F5" s="37"/>
      <c r="G5" s="38"/>
    </row>
    <row r="6" spans="1:10" s="13" customFormat="1" ht="39" customHeight="1" thickBot="1">
      <c r="A6" s="92" t="s">
        <v>107</v>
      </c>
      <c r="B6" s="86" t="s">
        <v>14</v>
      </c>
      <c r="C6" s="24" t="s">
        <v>15</v>
      </c>
      <c r="D6" s="87" t="s">
        <v>16</v>
      </c>
      <c r="E6" s="88" t="s">
        <v>17</v>
      </c>
      <c r="F6" s="86" t="s">
        <v>18</v>
      </c>
      <c r="G6" s="88" t="s">
        <v>19</v>
      </c>
      <c r="J6" s="14"/>
    </row>
    <row r="7" spans="1:10" ht="39" customHeight="1">
      <c r="A7" s="1" t="s">
        <v>39</v>
      </c>
      <c r="B7" s="82" t="s">
        <v>99</v>
      </c>
      <c r="C7" s="83" t="s">
        <v>99</v>
      </c>
      <c r="D7" s="84" t="s">
        <v>99</v>
      </c>
      <c r="E7" s="85" t="s">
        <v>99</v>
      </c>
      <c r="F7" s="82" t="s">
        <v>99</v>
      </c>
      <c r="G7" s="85" t="s">
        <v>99</v>
      </c>
    </row>
    <row r="8" spans="1:10" s="2" customFormat="1" ht="24" customHeight="1">
      <c r="A8" s="2" t="s">
        <v>0</v>
      </c>
      <c r="B8" s="6"/>
      <c r="C8" s="26"/>
      <c r="D8" s="8"/>
      <c r="E8" s="4"/>
      <c r="F8" s="6"/>
      <c r="G8" s="4"/>
      <c r="J8" s="10"/>
    </row>
    <row r="9" spans="1:10">
      <c r="A9" t="s">
        <v>73</v>
      </c>
      <c r="B9" s="89">
        <v>1</v>
      </c>
      <c r="C9" s="25" t="s">
        <v>20</v>
      </c>
      <c r="D9" s="46">
        <v>0</v>
      </c>
      <c r="E9" s="3">
        <f t="shared" ref="E9:E18" si="0">D9*B9</f>
        <v>0</v>
      </c>
      <c r="F9" s="5">
        <v>0</v>
      </c>
      <c r="G9" s="3">
        <f t="shared" ref="G9:G18" si="1">E9</f>
        <v>0</v>
      </c>
    </row>
    <row r="10" spans="1:10">
      <c r="A10" t="s">
        <v>1</v>
      </c>
      <c r="B10" s="89">
        <v>1</v>
      </c>
      <c r="C10" s="25" t="s">
        <v>20</v>
      </c>
      <c r="D10" s="46">
        <v>0</v>
      </c>
      <c r="E10" s="3">
        <f t="shared" si="0"/>
        <v>0</v>
      </c>
      <c r="F10" s="5">
        <v>0</v>
      </c>
      <c r="G10" s="3">
        <f t="shared" si="1"/>
        <v>0</v>
      </c>
    </row>
    <row r="11" spans="1:10">
      <c r="A11" t="s">
        <v>74</v>
      </c>
      <c r="B11" s="89">
        <v>1</v>
      </c>
      <c r="C11" s="25" t="s">
        <v>20</v>
      </c>
      <c r="D11" s="46">
        <v>0</v>
      </c>
      <c r="E11" s="3">
        <f t="shared" si="0"/>
        <v>0</v>
      </c>
      <c r="F11" s="5">
        <v>0</v>
      </c>
      <c r="G11" s="3">
        <f t="shared" si="1"/>
        <v>0</v>
      </c>
    </row>
    <row r="12" spans="1:10">
      <c r="A12" t="s">
        <v>75</v>
      </c>
      <c r="B12" s="89">
        <v>1</v>
      </c>
      <c r="C12" s="25" t="s">
        <v>20</v>
      </c>
      <c r="D12" s="46">
        <v>0</v>
      </c>
      <c r="E12" s="3">
        <f t="shared" si="0"/>
        <v>0</v>
      </c>
      <c r="F12" s="5">
        <v>0</v>
      </c>
      <c r="G12" s="3">
        <f t="shared" si="1"/>
        <v>0</v>
      </c>
    </row>
    <row r="13" spans="1:10">
      <c r="A13" t="s">
        <v>2</v>
      </c>
      <c r="B13" s="89">
        <v>1</v>
      </c>
      <c r="C13" s="25" t="s">
        <v>20</v>
      </c>
      <c r="D13" s="46">
        <v>0</v>
      </c>
      <c r="E13" s="3">
        <f t="shared" si="0"/>
        <v>0</v>
      </c>
      <c r="F13" s="5">
        <v>0</v>
      </c>
      <c r="G13" s="3">
        <f t="shared" si="1"/>
        <v>0</v>
      </c>
    </row>
    <row r="14" spans="1:10">
      <c r="A14" t="s">
        <v>76</v>
      </c>
      <c r="B14" s="89">
        <v>1</v>
      </c>
      <c r="C14" s="25" t="s">
        <v>20</v>
      </c>
      <c r="D14" s="46">
        <v>0</v>
      </c>
      <c r="E14" s="3">
        <f t="shared" si="0"/>
        <v>0</v>
      </c>
      <c r="F14" s="5">
        <v>0</v>
      </c>
      <c r="G14" s="3">
        <f t="shared" si="1"/>
        <v>0</v>
      </c>
    </row>
    <row r="15" spans="1:10">
      <c r="A15" t="s">
        <v>77</v>
      </c>
      <c r="B15" s="89">
        <v>1</v>
      </c>
      <c r="C15" s="25" t="s">
        <v>20</v>
      </c>
      <c r="D15" s="46">
        <v>0</v>
      </c>
      <c r="E15" s="3">
        <f t="shared" si="0"/>
        <v>0</v>
      </c>
      <c r="F15" s="5">
        <v>0</v>
      </c>
      <c r="G15" s="3">
        <f t="shared" si="1"/>
        <v>0</v>
      </c>
    </row>
    <row r="16" spans="1:10">
      <c r="A16" t="s">
        <v>82</v>
      </c>
      <c r="B16" s="89">
        <v>1</v>
      </c>
      <c r="C16" s="25" t="s">
        <v>20</v>
      </c>
      <c r="D16" s="46">
        <v>0</v>
      </c>
      <c r="E16" s="3">
        <f t="shared" si="0"/>
        <v>0</v>
      </c>
      <c r="F16" s="5">
        <v>0</v>
      </c>
      <c r="G16" s="3">
        <f t="shared" si="1"/>
        <v>0</v>
      </c>
    </row>
    <row r="17" spans="1:10">
      <c r="A17" t="s">
        <v>78</v>
      </c>
      <c r="B17" s="89">
        <v>1</v>
      </c>
      <c r="C17" s="25" t="s">
        <v>20</v>
      </c>
      <c r="D17" s="46">
        <v>0</v>
      </c>
      <c r="E17" s="3">
        <f t="shared" si="0"/>
        <v>0</v>
      </c>
      <c r="F17" s="5">
        <v>0</v>
      </c>
      <c r="G17" s="3">
        <f t="shared" si="1"/>
        <v>0</v>
      </c>
    </row>
    <row r="18" spans="1:10">
      <c r="A18" t="s">
        <v>79</v>
      </c>
      <c r="B18" s="89">
        <v>1</v>
      </c>
      <c r="C18" s="25" t="s">
        <v>20</v>
      </c>
      <c r="D18" s="46">
        <v>0</v>
      </c>
      <c r="E18" s="3">
        <f t="shared" si="0"/>
        <v>0</v>
      </c>
      <c r="F18" s="5">
        <v>0</v>
      </c>
      <c r="G18" s="3">
        <f t="shared" si="1"/>
        <v>0</v>
      </c>
    </row>
    <row r="19" spans="1:10" ht="31.5" customHeight="1">
      <c r="A19" s="1" t="s">
        <v>38</v>
      </c>
      <c r="B19" s="82" t="s">
        <v>99</v>
      </c>
      <c r="C19" s="83" t="s">
        <v>99</v>
      </c>
      <c r="D19" s="84" t="s">
        <v>99</v>
      </c>
      <c r="E19" s="85" t="s">
        <v>99</v>
      </c>
      <c r="F19" s="82" t="s">
        <v>99</v>
      </c>
      <c r="G19" s="85" t="s">
        <v>99</v>
      </c>
    </row>
    <row r="20" spans="1:10" s="2" customFormat="1">
      <c r="A20" s="2" t="s">
        <v>3</v>
      </c>
      <c r="B20" s="6"/>
      <c r="C20" s="26"/>
      <c r="D20" s="8"/>
      <c r="E20" s="4"/>
      <c r="F20" s="6"/>
      <c r="G20" s="4"/>
      <c r="J20" s="10"/>
    </row>
    <row r="21" spans="1:10">
      <c r="A21" t="s">
        <v>4</v>
      </c>
      <c r="B21" s="45">
        <v>1</v>
      </c>
      <c r="C21" s="25" t="s">
        <v>21</v>
      </c>
      <c r="D21" s="47">
        <v>0</v>
      </c>
      <c r="E21" s="3">
        <f t="shared" ref="E21:E29" si="2">D21*B21</f>
        <v>0</v>
      </c>
      <c r="F21" s="5">
        <f t="shared" ref="F21:F29" si="3">time</f>
        <v>20</v>
      </c>
      <c r="G21" s="3">
        <f t="shared" ref="G21:G29" si="4">PV(drate,F21,E21)*-1</f>
        <v>0</v>
      </c>
    </row>
    <row r="22" spans="1:10">
      <c r="A22" t="s">
        <v>5</v>
      </c>
      <c r="B22" s="45">
        <v>1</v>
      </c>
      <c r="C22" s="25" t="s">
        <v>22</v>
      </c>
      <c r="D22" s="47">
        <v>0</v>
      </c>
      <c r="E22" s="3">
        <f t="shared" si="2"/>
        <v>0</v>
      </c>
      <c r="F22" s="5">
        <f t="shared" si="3"/>
        <v>20</v>
      </c>
      <c r="G22" s="3">
        <f t="shared" si="4"/>
        <v>0</v>
      </c>
    </row>
    <row r="23" spans="1:10">
      <c r="A23" t="s">
        <v>6</v>
      </c>
      <c r="B23" s="89">
        <v>1</v>
      </c>
      <c r="C23" s="25" t="s">
        <v>20</v>
      </c>
      <c r="D23" s="46">
        <v>0</v>
      </c>
      <c r="E23" s="3">
        <f t="shared" si="2"/>
        <v>0</v>
      </c>
      <c r="F23" s="5">
        <f t="shared" si="3"/>
        <v>20</v>
      </c>
      <c r="G23" s="3">
        <f t="shared" si="4"/>
        <v>0</v>
      </c>
    </row>
    <row r="24" spans="1:10">
      <c r="A24" t="s">
        <v>7</v>
      </c>
      <c r="B24" s="89">
        <v>1</v>
      </c>
      <c r="C24" s="25" t="s">
        <v>20</v>
      </c>
      <c r="D24" s="46">
        <v>0</v>
      </c>
      <c r="E24" s="3">
        <f t="shared" si="2"/>
        <v>0</v>
      </c>
      <c r="F24" s="5">
        <f t="shared" si="3"/>
        <v>20</v>
      </c>
      <c r="G24" s="3">
        <f t="shared" si="4"/>
        <v>0</v>
      </c>
    </row>
    <row r="25" spans="1:10">
      <c r="A25" t="s">
        <v>8</v>
      </c>
      <c r="B25" s="89">
        <v>1</v>
      </c>
      <c r="C25" s="25" t="s">
        <v>20</v>
      </c>
      <c r="D25" s="46">
        <v>0</v>
      </c>
      <c r="E25" s="3">
        <f t="shared" si="2"/>
        <v>0</v>
      </c>
      <c r="F25" s="5">
        <f t="shared" si="3"/>
        <v>20</v>
      </c>
      <c r="G25" s="3">
        <f t="shared" si="4"/>
        <v>0</v>
      </c>
    </row>
    <row r="26" spans="1:10">
      <c r="A26" t="s">
        <v>23</v>
      </c>
      <c r="B26" s="89">
        <v>1</v>
      </c>
      <c r="C26" s="25" t="s">
        <v>20</v>
      </c>
      <c r="D26" s="46">
        <v>0</v>
      </c>
      <c r="E26" s="3">
        <f t="shared" si="2"/>
        <v>0</v>
      </c>
      <c r="F26" s="5">
        <f t="shared" si="3"/>
        <v>20</v>
      </c>
      <c r="G26" s="3">
        <f t="shared" si="4"/>
        <v>0</v>
      </c>
    </row>
    <row r="27" spans="1:10">
      <c r="A27" t="s">
        <v>25</v>
      </c>
      <c r="B27" s="89">
        <v>1</v>
      </c>
      <c r="C27" s="25" t="s">
        <v>20</v>
      </c>
      <c r="D27" s="46">
        <v>0</v>
      </c>
      <c r="E27" s="3">
        <f t="shared" si="2"/>
        <v>0</v>
      </c>
      <c r="F27" s="5">
        <f t="shared" si="3"/>
        <v>20</v>
      </c>
      <c r="G27" s="3">
        <f t="shared" si="4"/>
        <v>0</v>
      </c>
    </row>
    <row r="28" spans="1:10">
      <c r="A28" t="s">
        <v>24</v>
      </c>
      <c r="B28" s="89">
        <v>1</v>
      </c>
      <c r="C28" s="81" t="s">
        <v>20</v>
      </c>
      <c r="D28" s="46">
        <v>0</v>
      </c>
      <c r="E28" s="3">
        <f t="shared" si="2"/>
        <v>0</v>
      </c>
      <c r="F28" s="5">
        <f t="shared" si="3"/>
        <v>20</v>
      </c>
      <c r="G28" s="3">
        <f t="shared" si="4"/>
        <v>0</v>
      </c>
    </row>
    <row r="29" spans="1:10">
      <c r="A29" s="90" t="s">
        <v>26</v>
      </c>
      <c r="B29" s="93">
        <v>1</v>
      </c>
      <c r="C29" s="94" t="s">
        <v>20</v>
      </c>
      <c r="D29" s="46">
        <v>0</v>
      </c>
      <c r="E29" s="3">
        <f t="shared" si="2"/>
        <v>0</v>
      </c>
      <c r="F29" s="5">
        <f t="shared" si="3"/>
        <v>20</v>
      </c>
      <c r="G29" s="3">
        <f t="shared" si="4"/>
        <v>0</v>
      </c>
    </row>
    <row r="30" spans="1:10" s="2" customFormat="1" ht="24" customHeight="1">
      <c r="A30" s="2" t="s">
        <v>108</v>
      </c>
      <c r="B30" s="6"/>
      <c r="C30" s="26"/>
      <c r="D30" s="8"/>
      <c r="E30" s="4"/>
      <c r="F30" s="6"/>
      <c r="G30" s="4"/>
      <c r="J30" s="10"/>
    </row>
    <row r="31" spans="1:10">
      <c r="A31" t="s">
        <v>51</v>
      </c>
      <c r="B31" s="89">
        <v>1</v>
      </c>
      <c r="C31" s="25" t="s">
        <v>20</v>
      </c>
      <c r="D31" s="46">
        <v>0</v>
      </c>
      <c r="E31" s="3">
        <f t="shared" ref="E31:E59" si="5">D31*B31</f>
        <v>0</v>
      </c>
      <c r="F31" s="5">
        <f t="shared" ref="F31:F59" si="6">time</f>
        <v>20</v>
      </c>
      <c r="G31" s="3">
        <f t="shared" ref="G31:G59" si="7">PV(drate,F31,E31)*-1</f>
        <v>0</v>
      </c>
    </row>
    <row r="32" spans="1:10">
      <c r="A32" t="s">
        <v>52</v>
      </c>
      <c r="B32" s="89">
        <v>1</v>
      </c>
      <c r="C32" s="25" t="s">
        <v>20</v>
      </c>
      <c r="D32" s="46">
        <v>0</v>
      </c>
      <c r="E32" s="3">
        <f t="shared" si="5"/>
        <v>0</v>
      </c>
      <c r="F32" s="5">
        <f t="shared" si="6"/>
        <v>20</v>
      </c>
      <c r="G32" s="3">
        <f t="shared" si="7"/>
        <v>0</v>
      </c>
    </row>
    <row r="33" spans="1:11">
      <c r="A33" t="s">
        <v>83</v>
      </c>
      <c r="B33" s="45">
        <f>_gsf3</f>
        <v>1</v>
      </c>
      <c r="C33" s="25" t="s">
        <v>66</v>
      </c>
      <c r="D33" s="47">
        <v>0</v>
      </c>
      <c r="E33" s="3">
        <f t="shared" si="5"/>
        <v>0</v>
      </c>
      <c r="F33" s="5">
        <f t="shared" si="6"/>
        <v>20</v>
      </c>
      <c r="G33" s="3">
        <f t="shared" si="7"/>
        <v>0</v>
      </c>
    </row>
    <row r="34" spans="1:11">
      <c r="A34" t="s">
        <v>9</v>
      </c>
      <c r="B34" s="45">
        <f>_gsf3</f>
        <v>1</v>
      </c>
      <c r="C34" s="25" t="s">
        <v>66</v>
      </c>
      <c r="D34" s="47">
        <v>0</v>
      </c>
      <c r="E34" s="3">
        <f t="shared" si="5"/>
        <v>0</v>
      </c>
      <c r="F34" s="5">
        <f t="shared" si="6"/>
        <v>20</v>
      </c>
      <c r="G34" s="3">
        <f t="shared" si="7"/>
        <v>0</v>
      </c>
    </row>
    <row r="35" spans="1:11">
      <c r="A35" t="s">
        <v>84</v>
      </c>
      <c r="B35" s="45">
        <v>1</v>
      </c>
      <c r="C35" s="25" t="s">
        <v>27</v>
      </c>
      <c r="D35" s="47">
        <v>0</v>
      </c>
      <c r="E35" s="3">
        <f t="shared" si="5"/>
        <v>0</v>
      </c>
      <c r="F35" s="5">
        <f t="shared" si="6"/>
        <v>20</v>
      </c>
      <c r="G35" s="3">
        <f t="shared" si="7"/>
        <v>0</v>
      </c>
    </row>
    <row r="36" spans="1:11">
      <c r="A36" t="s">
        <v>53</v>
      </c>
      <c r="B36" s="45">
        <v>1</v>
      </c>
      <c r="C36" s="25" t="s">
        <v>56</v>
      </c>
      <c r="D36" s="47">
        <v>0</v>
      </c>
      <c r="E36" s="3">
        <f t="shared" si="5"/>
        <v>0</v>
      </c>
      <c r="F36" s="5">
        <f t="shared" si="6"/>
        <v>20</v>
      </c>
      <c r="G36" s="3">
        <f t="shared" si="7"/>
        <v>0</v>
      </c>
    </row>
    <row r="37" spans="1:11">
      <c r="A37" t="s">
        <v>54</v>
      </c>
      <c r="B37" s="45">
        <v>1</v>
      </c>
      <c r="C37" s="25" t="s">
        <v>55</v>
      </c>
      <c r="D37" s="47">
        <v>0</v>
      </c>
      <c r="E37" s="3">
        <f t="shared" si="5"/>
        <v>0</v>
      </c>
      <c r="F37" s="5">
        <f t="shared" si="6"/>
        <v>20</v>
      </c>
      <c r="G37" s="3">
        <f t="shared" si="7"/>
        <v>0</v>
      </c>
    </row>
    <row r="38" spans="1:11">
      <c r="A38" t="s">
        <v>85</v>
      </c>
      <c r="B38" s="45">
        <v>1</v>
      </c>
      <c r="C38" s="25" t="s">
        <v>28</v>
      </c>
      <c r="D38" s="47">
        <v>0</v>
      </c>
      <c r="E38" s="3">
        <f t="shared" si="5"/>
        <v>0</v>
      </c>
      <c r="F38" s="5">
        <f t="shared" si="6"/>
        <v>20</v>
      </c>
      <c r="G38" s="3">
        <f t="shared" si="7"/>
        <v>0</v>
      </c>
      <c r="K38" s="9"/>
    </row>
    <row r="39" spans="1:11">
      <c r="A39" t="s">
        <v>57</v>
      </c>
      <c r="B39" s="45">
        <v>1</v>
      </c>
      <c r="C39" s="25" t="s">
        <v>62</v>
      </c>
      <c r="D39" s="47">
        <v>0</v>
      </c>
      <c r="E39" s="3">
        <f t="shared" si="5"/>
        <v>0</v>
      </c>
      <c r="F39" s="5">
        <f t="shared" si="6"/>
        <v>20</v>
      </c>
      <c r="G39" s="3">
        <f t="shared" si="7"/>
        <v>0</v>
      </c>
    </row>
    <row r="40" spans="1:11">
      <c r="A40" t="s">
        <v>58</v>
      </c>
      <c r="B40" s="45">
        <v>1</v>
      </c>
      <c r="C40" s="25" t="s">
        <v>55</v>
      </c>
      <c r="D40" s="47">
        <v>0</v>
      </c>
      <c r="E40" s="3">
        <f t="shared" si="5"/>
        <v>0</v>
      </c>
      <c r="F40" s="5">
        <f t="shared" si="6"/>
        <v>20</v>
      </c>
      <c r="G40" s="3">
        <f t="shared" si="7"/>
        <v>0</v>
      </c>
    </row>
    <row r="41" spans="1:11">
      <c r="A41" t="s">
        <v>59</v>
      </c>
      <c r="B41" s="45">
        <v>1</v>
      </c>
      <c r="C41" s="25" t="s">
        <v>63</v>
      </c>
      <c r="D41" s="47">
        <v>0</v>
      </c>
      <c r="E41" s="3">
        <f t="shared" si="5"/>
        <v>0</v>
      </c>
      <c r="F41" s="5">
        <f t="shared" si="6"/>
        <v>20</v>
      </c>
      <c r="G41" s="3">
        <f t="shared" si="7"/>
        <v>0</v>
      </c>
    </row>
    <row r="42" spans="1:11">
      <c r="A42" t="s">
        <v>94</v>
      </c>
      <c r="B42" s="45">
        <v>1</v>
      </c>
      <c r="C42" s="25" t="s">
        <v>64</v>
      </c>
      <c r="D42" s="47">
        <v>0</v>
      </c>
      <c r="E42" s="3">
        <f t="shared" si="5"/>
        <v>0</v>
      </c>
      <c r="F42" s="5">
        <f t="shared" si="6"/>
        <v>20</v>
      </c>
      <c r="G42" s="3">
        <f t="shared" si="7"/>
        <v>0</v>
      </c>
    </row>
    <row r="43" spans="1:11">
      <c r="A43" t="s">
        <v>60</v>
      </c>
      <c r="B43" s="45">
        <v>1</v>
      </c>
      <c r="C43" s="25" t="s">
        <v>65</v>
      </c>
      <c r="D43" s="47">
        <v>0</v>
      </c>
      <c r="E43" s="3">
        <f t="shared" si="5"/>
        <v>0</v>
      </c>
      <c r="F43" s="5">
        <f t="shared" si="6"/>
        <v>20</v>
      </c>
      <c r="G43" s="3">
        <f t="shared" si="7"/>
        <v>0</v>
      </c>
    </row>
    <row r="44" spans="1:11">
      <c r="A44" t="s">
        <v>61</v>
      </c>
      <c r="B44" s="45">
        <f>_gsf3</f>
        <v>1</v>
      </c>
      <c r="C44" s="25" t="s">
        <v>66</v>
      </c>
      <c r="D44" s="47">
        <v>0</v>
      </c>
      <c r="E44" s="3">
        <f t="shared" si="5"/>
        <v>0</v>
      </c>
      <c r="F44" s="5">
        <f t="shared" si="6"/>
        <v>20</v>
      </c>
      <c r="G44" s="3">
        <f t="shared" si="7"/>
        <v>0</v>
      </c>
    </row>
    <row r="45" spans="1:11">
      <c r="A45" t="s">
        <v>86</v>
      </c>
      <c r="B45" s="89">
        <v>1</v>
      </c>
      <c r="C45" s="25" t="s">
        <v>20</v>
      </c>
      <c r="D45" s="46">
        <v>0</v>
      </c>
      <c r="E45" s="3">
        <f t="shared" si="5"/>
        <v>0</v>
      </c>
      <c r="F45" s="5">
        <f t="shared" si="6"/>
        <v>20</v>
      </c>
      <c r="G45" s="3">
        <f t="shared" si="7"/>
        <v>0</v>
      </c>
    </row>
    <row r="46" spans="1:11">
      <c r="A46" t="s">
        <v>69</v>
      </c>
      <c r="B46" s="45">
        <f>_gsf3</f>
        <v>1</v>
      </c>
      <c r="C46" s="25" t="s">
        <v>66</v>
      </c>
      <c r="D46" s="47">
        <v>0</v>
      </c>
      <c r="E46" s="3">
        <f t="shared" si="5"/>
        <v>0</v>
      </c>
      <c r="F46" s="5">
        <f t="shared" si="6"/>
        <v>20</v>
      </c>
      <c r="G46" s="3">
        <f t="shared" si="7"/>
        <v>0</v>
      </c>
    </row>
    <row r="47" spans="1:11">
      <c r="A47" t="s">
        <v>67</v>
      </c>
      <c r="B47" s="45">
        <v>1</v>
      </c>
      <c r="C47" s="25" t="s">
        <v>68</v>
      </c>
      <c r="D47" s="47">
        <v>0</v>
      </c>
      <c r="E47" s="3">
        <f t="shared" si="5"/>
        <v>0</v>
      </c>
      <c r="F47" s="5">
        <f t="shared" si="6"/>
        <v>20</v>
      </c>
      <c r="G47" s="3">
        <f t="shared" si="7"/>
        <v>0</v>
      </c>
    </row>
    <row r="48" spans="1:11">
      <c r="A48" t="s">
        <v>87</v>
      </c>
      <c r="B48" s="45">
        <f>_gsf3</f>
        <v>1</v>
      </c>
      <c r="C48" s="25" t="s">
        <v>66</v>
      </c>
      <c r="D48" s="47">
        <v>0</v>
      </c>
      <c r="E48" s="3">
        <f t="shared" si="5"/>
        <v>0</v>
      </c>
      <c r="F48" s="5">
        <f t="shared" si="6"/>
        <v>20</v>
      </c>
      <c r="G48" s="3">
        <f t="shared" si="7"/>
        <v>0</v>
      </c>
    </row>
    <row r="49" spans="1:13">
      <c r="A49" t="s">
        <v>80</v>
      </c>
      <c r="B49" s="45">
        <f>_gsf3</f>
        <v>1</v>
      </c>
      <c r="C49" s="25" t="s">
        <v>66</v>
      </c>
      <c r="D49" s="47">
        <v>0</v>
      </c>
      <c r="E49" s="3">
        <f t="shared" si="5"/>
        <v>0</v>
      </c>
      <c r="F49" s="5">
        <f t="shared" si="6"/>
        <v>20</v>
      </c>
      <c r="G49" s="3">
        <f t="shared" si="7"/>
        <v>0</v>
      </c>
    </row>
    <row r="50" spans="1:13">
      <c r="A50" t="s">
        <v>81</v>
      </c>
      <c r="B50" s="89">
        <v>1</v>
      </c>
      <c r="C50" s="25" t="s">
        <v>20</v>
      </c>
      <c r="D50" s="46">
        <v>0</v>
      </c>
      <c r="E50" s="3">
        <f t="shared" si="5"/>
        <v>0</v>
      </c>
      <c r="F50" s="5">
        <f t="shared" si="6"/>
        <v>20</v>
      </c>
      <c r="G50" s="3">
        <f t="shared" si="7"/>
        <v>0</v>
      </c>
    </row>
    <row r="51" spans="1:13">
      <c r="A51" t="s">
        <v>88</v>
      </c>
      <c r="B51" s="45">
        <f>_gsf3</f>
        <v>1</v>
      </c>
      <c r="C51" s="25" t="s">
        <v>66</v>
      </c>
      <c r="D51" s="47">
        <v>0</v>
      </c>
      <c r="E51" s="3">
        <f t="shared" si="5"/>
        <v>0</v>
      </c>
      <c r="F51" s="5">
        <f t="shared" si="6"/>
        <v>20</v>
      </c>
      <c r="G51" s="3">
        <f t="shared" si="7"/>
        <v>0</v>
      </c>
    </row>
    <row r="52" spans="1:13">
      <c r="A52" t="s">
        <v>95</v>
      </c>
      <c r="B52" s="45">
        <f>_gsf3</f>
        <v>1</v>
      </c>
      <c r="C52" s="25" t="s">
        <v>66</v>
      </c>
      <c r="D52" s="47">
        <v>0</v>
      </c>
      <c r="E52" s="3">
        <f>D52*B52</f>
        <v>0</v>
      </c>
      <c r="F52" s="5">
        <f t="shared" si="6"/>
        <v>20</v>
      </c>
      <c r="G52" s="3">
        <f>PV(drate,F52,E52)*-1</f>
        <v>0</v>
      </c>
    </row>
    <row r="53" spans="1:13">
      <c r="A53" t="s">
        <v>89</v>
      </c>
      <c r="B53" s="89">
        <v>1</v>
      </c>
      <c r="C53" s="25" t="s">
        <v>20</v>
      </c>
      <c r="D53" s="46">
        <v>0</v>
      </c>
      <c r="E53" s="3">
        <f t="shared" si="5"/>
        <v>0</v>
      </c>
      <c r="F53" s="5">
        <f t="shared" si="6"/>
        <v>20</v>
      </c>
      <c r="G53" s="3">
        <f t="shared" si="7"/>
        <v>0</v>
      </c>
    </row>
    <row r="54" spans="1:13">
      <c r="A54" t="s">
        <v>90</v>
      </c>
      <c r="B54" s="45">
        <f>_gsf3</f>
        <v>1</v>
      </c>
      <c r="C54" s="25" t="s">
        <v>66</v>
      </c>
      <c r="D54" s="47">
        <v>0</v>
      </c>
      <c r="E54" s="3">
        <f t="shared" si="5"/>
        <v>0</v>
      </c>
      <c r="F54" s="5">
        <f t="shared" si="6"/>
        <v>20</v>
      </c>
      <c r="G54" s="3">
        <f t="shared" si="7"/>
        <v>0</v>
      </c>
    </row>
    <row r="55" spans="1:13">
      <c r="A55" t="s">
        <v>91</v>
      </c>
      <c r="B55" s="45">
        <f>_gsf3</f>
        <v>1</v>
      </c>
      <c r="C55" s="25" t="s">
        <v>66</v>
      </c>
      <c r="D55" s="47">
        <v>0</v>
      </c>
      <c r="E55" s="3">
        <f t="shared" si="5"/>
        <v>0</v>
      </c>
      <c r="F55" s="5">
        <f t="shared" si="6"/>
        <v>20</v>
      </c>
      <c r="G55" s="3">
        <f t="shared" si="7"/>
        <v>0</v>
      </c>
    </row>
    <row r="56" spans="1:13">
      <c r="A56" t="s">
        <v>70</v>
      </c>
      <c r="B56" s="45">
        <f>_gsf3</f>
        <v>1</v>
      </c>
      <c r="C56" s="25" t="s">
        <v>66</v>
      </c>
      <c r="D56" s="47">
        <v>0</v>
      </c>
      <c r="E56" s="3">
        <f t="shared" si="5"/>
        <v>0</v>
      </c>
      <c r="F56" s="5">
        <f t="shared" si="6"/>
        <v>20</v>
      </c>
      <c r="G56" s="3">
        <f t="shared" si="7"/>
        <v>0</v>
      </c>
    </row>
    <row r="57" spans="1:13">
      <c r="A57" t="s">
        <v>92</v>
      </c>
      <c r="B57" s="89">
        <v>1</v>
      </c>
      <c r="C57" s="25" t="s">
        <v>20</v>
      </c>
      <c r="D57" s="46">
        <v>0</v>
      </c>
      <c r="E57" s="3">
        <f t="shared" si="5"/>
        <v>0</v>
      </c>
      <c r="F57" s="5">
        <f t="shared" si="6"/>
        <v>20</v>
      </c>
      <c r="G57" s="3">
        <f t="shared" si="7"/>
        <v>0</v>
      </c>
    </row>
    <row r="58" spans="1:13">
      <c r="A58" s="90" t="s">
        <v>26</v>
      </c>
      <c r="B58" s="93">
        <v>1</v>
      </c>
      <c r="C58" s="94" t="s">
        <v>20</v>
      </c>
      <c r="D58" s="46">
        <v>0</v>
      </c>
      <c r="E58" s="3">
        <f t="shared" ref="E58" si="8">D58*B58</f>
        <v>0</v>
      </c>
      <c r="F58" s="5">
        <f t="shared" si="6"/>
        <v>20</v>
      </c>
      <c r="G58" s="3">
        <f t="shared" ref="G58" si="9">PV(drate,F58,E58)*-1</f>
        <v>0</v>
      </c>
    </row>
    <row r="59" spans="1:13">
      <c r="A59" s="90" t="s">
        <v>26</v>
      </c>
      <c r="B59" s="93">
        <v>1</v>
      </c>
      <c r="C59" s="94" t="s">
        <v>20</v>
      </c>
      <c r="D59" s="46">
        <v>0</v>
      </c>
      <c r="E59" s="3">
        <f t="shared" si="5"/>
        <v>0</v>
      </c>
      <c r="F59" s="5">
        <f t="shared" si="6"/>
        <v>20</v>
      </c>
      <c r="G59" s="3">
        <f t="shared" si="7"/>
        <v>0</v>
      </c>
    </row>
    <row r="60" spans="1:13" s="2" customFormat="1" ht="24" customHeight="1">
      <c r="A60" s="2" t="s">
        <v>10</v>
      </c>
      <c r="B60" s="6"/>
      <c r="C60" s="26"/>
      <c r="D60" s="8"/>
      <c r="E60" s="4"/>
      <c r="F60" s="6"/>
      <c r="G60" s="4"/>
      <c r="J60" s="10"/>
      <c r="K60" s="10"/>
    </row>
    <row r="61" spans="1:13">
      <c r="A61" t="s">
        <v>51</v>
      </c>
      <c r="B61" s="89">
        <v>1</v>
      </c>
      <c r="C61" s="25" t="s">
        <v>20</v>
      </c>
      <c r="D61" s="46">
        <v>0</v>
      </c>
      <c r="E61" s="3">
        <f t="shared" ref="E61:E89" si="10">D61*B61</f>
        <v>0</v>
      </c>
      <c r="F61" s="45">
        <v>1</v>
      </c>
      <c r="G61" s="3">
        <f t="shared" ref="G61:G89" si="11">IF(INT(time/F61)=(time/F61),(NPV(drate,IF(AND(ROUNDDOWN(1/F61,0)=1/F61,((1/F61)*F61)&lt;=time),E61,0),IF(AND(ROUNDDOWN(2/F61,0)=2/F61,((2/F61)*F61)&lt;=time),E61,0),IF(AND(ROUNDDOWN(3/F61,0)=3/F61,((3/F61)*F61)&lt;=time),E61,0),IF(AND(ROUNDDOWN(4/F61,0)=4/F61,((4/F61)*F61)&lt;=time),E61,0),IF(AND(ROUNDDOWN(5/F61,0)=5/F61,((5/F61)*F61)&lt;=time),E61,0),IF(AND(ROUNDDOWN(6/F61,0)=6/F61,((6/F61)*F61)&lt;=time),E61,0),IF(AND(ROUNDDOWN(7/F61,0)=7/F61,((7/F61)*F61)&lt;=time),E61,0),IF(AND(ROUNDDOWN(8/F61,0)=8/F61,((6/F61)*F61)&lt;=time),E61,0),IF(AND(ROUNDDOWN(9/F61,0)=9/F61,((9/F61)*F61)&lt;=time),E61,0),IF(AND(ROUNDDOWN(10/F61,0)=10/F61,((10/F61)*F61)&lt;=time),E61,0),IF(AND(ROUNDDOWN(11/F61,0)=11/F61,((11/F61)*F61)&lt;=time),E61,0),IF(AND(ROUNDDOWN(12/F61,0)=12/F61,((12/F61)*F61)&lt;=time),E61,0),IF(AND(ROUNDDOWN(13/F61,0)=13/F61,((13/F61)*F61)&lt;=time),E61,0),IF(AND(ROUNDDOWN(14/F61,0)=14/F61,((14/F61)*F61)&lt;=time),E61,0),IF(AND(ROUNDDOWN(15/F61,0)=15/F61,((15/F61)*F61)&lt;=time),E61,0),IF(AND(ROUNDDOWN(16/F61,0)=16/F61,((16/F61)*F61)&lt;=time),E61,0),IF(AND(ROUNDDOWN(17/F61,0)=17/F61,((17/F61)*F61)&lt;=time),E61,0),IF(AND(ROUNDDOWN(18/F61,0)=18/F61,((18/F61)*F61)&lt;=time),E61,0),IF(AND(ROUNDDOWN(19/F61,0)=19/F61,((19/F61)*F61)&lt;=time),E61,0),IF(AND(ROUNDDOWN(20/F61,0)=20/F61,((20/F61)*F61)&lt;=time),E61,0),IF(AND(ROUNDDOWN(21/F61,0)=21/F61,((21/F61)*F61)&lt;=time),E61,0),IF(AND(ROUNDDOWN(22/F61,0)=22/F61,((22/F61)*F61)&lt;=time),E61,0),IF(AND(ROUNDDOWN(23/F61,0)=23/F61,((23/F61)*F61)&lt;=time),E61,0),IF(AND(ROUNDDOWN(24/F61,0)=24/F61,((24/F61)*F61)&lt;=time),E61,0),IF(AND(ROUNDDOWN(25/F61,0)=25/F61,((25/F61)*F61)&lt;=time),E61,0),IF(AND(ROUNDDOWN(26/F61,0)=26/F61,((26/F61)*F61)&lt;=time),E61,0),IF(AND(ROUNDDOWN(27/F61,0)=27/F61,((27/F61)*F61)&lt;=time),E61,0),IF(AND(ROUNDDOWN(28/F61,0)=28/F61,((28/F61)*F61)&lt;=time),E61,0),IF(AND(ROUNDDOWN(29/F61,0)=29/F61,((29/F61)*F61)&lt;=time),E61,0),IF(AND(ROUNDDOWN(30/F61,0)=30/F61,((30/F61)*F61)&lt;=time),E61,0),IF(AND(ROUNDDOWN(31/F61,0)=31/F61,((31/F61)*F61)&lt;=time),E61,0),IF(AND(ROUNDDOWN(32/F61,0)=32/F61,((32/F61)*F61)&lt;=time),E61,0),IF(AND(ROUNDDOWN(33/F61,0)=33/F61,((33/F61)*F61)&lt;=time),E61,0),IF(AND(ROUNDDOWN(34/F61,0)=34/F61,((34/F61)*F61)&lt;=time),E61,0),IF(AND(ROUNDDOWN(35/F61,0)=35/F61,((35/F61)*F61)&lt;=time),E61,0),IF(AND(ROUNDDOWN(36/F61,0)=36/F61,((36/F61)*F61)&lt;=time),E61,0),IF(AND(ROUNDDOWN(37/F61,0)=37/F61,((37/F61)*F61)&lt;=time),E61,0),IF(AND(ROUNDDOWN(38/F61,0)=38/F61,((38/F61)*F61)&lt;=time),E61,0),IF(AND(ROUNDDOWN(39/F61,0)=39/F61,((39/F61)*F61)&lt;=time),E61,0),IF(AND(ROUNDDOWN(40/F61,0)=40/F61,((40/F61)*F61)&lt;=time),E61,0),IF(AND(ROUNDDOWN(41/F61,0)=41/F61,((41/F61)*F61)&lt;=time),E61,0),IF(AND(ROUNDDOWN(42/F61,0)=42/F61,((42/F61)*F61)&lt;=time),E61,0),IF(AND(ROUNDDOWN(43/F61,0)=43/F61,((43/F61)*F61)&lt;=time),E61,0),IF(AND(ROUNDDOWN(44/F61,0)=44/F61,((44/F61)*F61)&lt;=time),E61,0),IF(AND(ROUNDDOWN(45/F61,0)=45/F61,((45/F61)*F61)&lt;=time),E61,0),IF(AND(ROUNDDOWN(46/F61,0)=46/F61,((46/F61)*F61)&lt;=time),E61,0),IF(AND(ROUNDDOWN(47/F61,0)=47/F61,((47/F61)*F61)&lt;=time),E61,0),IF(AND(ROUNDDOWN(48/F61,0)=48/F61,((48/F61)*F61)&lt;=time),E61,0),IF(AND(ROUNDDOWN(49/F61,0)=49/F61,((49/F61)*F61)&lt;=time),E61,0),IF(AND(ROUNDDOWN(50/F61,0)=50/F61,((50/F61)*F61)&lt;=time),E61,0))-((1/(1+drate)^time)*E61)),NPV(drate,IF(AND(ROUNDDOWN(1/F61,0)=1/F61,((1/F61)*F61)&lt;=time),E61,0),IF(AND(ROUNDDOWN(2/F61,0)=2/F61,((2/F61)*F61)&lt;=time),E61,0),IF(AND(ROUNDDOWN(3/F61,0)=3/F61,((3/F61)*F61)&lt;=time),E61,0),IF(AND(ROUNDDOWN(4/F61,0)=4/F61,((4/F61)*F61)&lt;=time),E61,0),IF(AND(ROUNDDOWN(5/F61,0)=5/F61,((5/F61)*F61)&lt;=time),E61,0),IF(AND(ROUNDDOWN(6/F61,0)=6/F61,((6/F61)*F61)&lt;=time),E61,0),IF(AND(ROUNDDOWN(7/F61,0)=7/F61,((7/F61)*F61)&lt;=time),E61,0),IF(AND(ROUNDDOWN(8/F61,0)=8/F61,((6/F61)*F61)&lt;=time),E61,0),IF(AND(ROUNDDOWN(9/F61,0)=9/F61,((9/F61)*F61)&lt;=time),E61,0),IF(AND(ROUNDDOWN(10/F61,0)=10/F61,((10/F61)*F61)&lt;=time),E61,0),IF(AND(ROUNDDOWN(11/F61,0)=11/F61,((11/F61)*F61)&lt;=time),E61,0),IF(AND(ROUNDDOWN(12/F61,0)=12/F61,((12/F61)*F61)&lt;=time),E61,0),IF(AND(ROUNDDOWN(13/F61,0)=13/F61,((13/F61)*F61)&lt;=time),E61,0),IF(AND(ROUNDDOWN(14/F61,0)=14/F61,((14/F61)*F61)&lt;=time),E61,0),IF(AND(ROUNDDOWN(15/F61,0)=15/F61,((15/F61)*F61)&lt;=time),E61,0),IF(AND(ROUNDDOWN(16/F61,0)=16/F61,((16/F61)*F61)&lt;=time),E61,0),IF(AND(ROUNDDOWN(17/F61,0)=17/F61,((17/F61)*F61)&lt;=time),E61,0),IF(AND(ROUNDDOWN(18/F61,0)=18/F61,((18/F61)*F61)&lt;=time),E61,0),IF(AND(ROUNDDOWN(19/F61,0)=19/F61,((19/F61)*F61)&lt;=time),E61,0),IF(AND(ROUNDDOWN(20/F61,0)=20/F61,((20/F61)*F61)&lt;=time),E61,0),IF(AND(ROUNDDOWN(21/F61,0)=21/F61,((21/F61)*F61)&lt;=time),E61,0),IF(AND(ROUNDDOWN(22/F61,0)=22/F61,((22/F61)*F61)&lt;=time),E61,0),IF(AND(ROUNDDOWN(23/F61,0)=23/F61,((23/F61)*F61)&lt;=time),E61,0),IF(AND(ROUNDDOWN(24/F61,0)=24/F61,((24/F61)*F61)&lt;=time),E61,0),IF(AND(ROUNDDOWN(25/F61,0)=25/F61,((25/F61)*F61)&lt;=time),E61,0),IF(AND(ROUNDDOWN(26/F61,0)=26/F61,((26/F61)*F61)&lt;=time),E61,0),IF(AND(ROUNDDOWN(27/F61,0)=27/F61,((27/F61)*F61)&lt;=time),E61,0),IF(AND(ROUNDDOWN(28/F61,0)=28/F61,((28/F61)*F61)&lt;=time),E61,0),IF(AND(ROUNDDOWN(29/F61,0)=29/F61,((29/F61)*F61)&lt;=time),E61,0),IF(AND(ROUNDDOWN(30/F61,0)=30/F61,((30/F61)*F61)&lt;=time),E61,0),IF(AND(ROUNDDOWN(31/F61,0)=31/F61,((31/F61)*F61)&lt;=time),E61,0),IF(AND(ROUNDDOWN(32/F61,0)=32/F61,((32/F61)*F61)&lt;=time),E61,0),IF(AND(ROUNDDOWN(33/F61,0)=33/F61,((33/F61)*F61)&lt;=time),E61,0),IF(AND(ROUNDDOWN(34/F61,0)=34/F61,((34/F61)*F61)&lt;=time),E61,0),IF(AND(ROUNDDOWN(35/F61,0)=35/F61,((35/F61)*F61)&lt;=time),E61,0),IF(AND(ROUNDDOWN(36/F61,0)=36/F61,((36/F61)*F61)&lt;=time),E61,0),IF(AND(ROUNDDOWN(37/F61,0)=37/F61,((37/F61)*F61)&lt;=time),E61,0),IF(AND(ROUNDDOWN(38/F61,0)=38/F61,((38/F61)*F61)&lt;=time),E61,0),IF(AND(ROUNDDOWN(39/F61,0)=39/F61,((39/F61)*F61)&lt;=time),E61,0),IF(AND(ROUNDDOWN(40/F61,0)=40/F61,((40/F61)*F61)&lt;=time),E61,0),IF(AND(ROUNDDOWN(41/F61,0)=41/F61,((41/F61)*F61)&lt;=time),E61,0),IF(AND(ROUNDDOWN(42/F61,0)=42/F61,((42/F61)*F61)&lt;=time),E61,0),IF(AND(ROUNDDOWN(43/F61,0)=43/F61,((43/F61)*F61)&lt;=time),E61,0),IF(AND(ROUNDDOWN(44/F61,0)=44/F61,((44/F61)*F61)&lt;=time),E61,0),IF(AND(ROUNDDOWN(45/F61,0)=45/F61,((45/F61)*F61)&lt;=time),E61,0),IF(AND(ROUNDDOWN(46/F61,0)=46/F61,((46/F61)*F61)&lt;=time),E61,0),IF(AND(ROUNDDOWN(47/F61,0)=47/F61,((47/F61)*F61)&lt;=time),E61,0),IF(AND(ROUNDDOWN(48/F61,0)=48/F61,((48/F61)*F61)&lt;=time),E61,0),IF(AND(ROUNDDOWN(49/F61,0)=49/F61,((49/F61)*F61)&lt;=time),E61,0),IF(AND(ROUNDDOWN(50/F61,0)=50/F61,((50/F61)*F61)&lt;=time),E61,0)))</f>
        <v>0</v>
      </c>
      <c r="H61" s="12"/>
      <c r="K61" s="9"/>
    </row>
    <row r="62" spans="1:13">
      <c r="A62" t="s">
        <v>52</v>
      </c>
      <c r="B62" s="89">
        <v>1</v>
      </c>
      <c r="C62" s="25" t="s">
        <v>20</v>
      </c>
      <c r="D62" s="46">
        <v>0</v>
      </c>
      <c r="E62" s="3">
        <f t="shared" si="10"/>
        <v>0</v>
      </c>
      <c r="F62" s="45">
        <v>1</v>
      </c>
      <c r="G62" s="3">
        <f t="shared" si="11"/>
        <v>0</v>
      </c>
      <c r="H62" s="12"/>
      <c r="K62" s="9"/>
    </row>
    <row r="63" spans="1:13">
      <c r="A63" t="s">
        <v>83</v>
      </c>
      <c r="B63" s="45">
        <f>_gsf3</f>
        <v>1</v>
      </c>
      <c r="C63" s="25" t="s">
        <v>66</v>
      </c>
      <c r="D63" s="47">
        <v>0</v>
      </c>
      <c r="E63" s="3">
        <f t="shared" si="10"/>
        <v>0</v>
      </c>
      <c r="F63" s="45">
        <v>1</v>
      </c>
      <c r="G63" s="3">
        <f t="shared" si="11"/>
        <v>0</v>
      </c>
      <c r="K63" s="9"/>
      <c r="L63" s="9"/>
      <c r="M63" s="9"/>
    </row>
    <row r="64" spans="1:13">
      <c r="A64" t="s">
        <v>9</v>
      </c>
      <c r="B64" s="45">
        <f>_gsf3</f>
        <v>1</v>
      </c>
      <c r="C64" s="25" t="s">
        <v>66</v>
      </c>
      <c r="D64" s="47">
        <v>0</v>
      </c>
      <c r="E64" s="3">
        <f t="shared" si="10"/>
        <v>0</v>
      </c>
      <c r="F64" s="45">
        <v>1</v>
      </c>
      <c r="G64" s="3">
        <f t="shared" si="11"/>
        <v>0</v>
      </c>
      <c r="K64" s="9"/>
    </row>
    <row r="65" spans="1:13">
      <c r="A65" t="s">
        <v>84</v>
      </c>
      <c r="B65" s="45">
        <v>1</v>
      </c>
      <c r="C65" s="25" t="s">
        <v>27</v>
      </c>
      <c r="D65" s="47">
        <v>0</v>
      </c>
      <c r="E65" s="3">
        <f t="shared" si="10"/>
        <v>0</v>
      </c>
      <c r="F65" s="45">
        <v>1</v>
      </c>
      <c r="G65" s="3">
        <f t="shared" si="11"/>
        <v>0</v>
      </c>
      <c r="K65" s="9"/>
      <c r="L65" s="9"/>
      <c r="M65" s="9"/>
    </row>
    <row r="66" spans="1:13">
      <c r="A66" t="s">
        <v>53</v>
      </c>
      <c r="B66" s="45">
        <v>1</v>
      </c>
      <c r="C66" s="25" t="s">
        <v>56</v>
      </c>
      <c r="D66" s="47">
        <v>0</v>
      </c>
      <c r="E66" s="3">
        <f t="shared" si="10"/>
        <v>0</v>
      </c>
      <c r="F66" s="45">
        <v>1</v>
      </c>
      <c r="G66" s="3">
        <f t="shared" si="11"/>
        <v>0</v>
      </c>
      <c r="K66" s="9"/>
      <c r="L66" s="9"/>
      <c r="M66" s="9"/>
    </row>
    <row r="67" spans="1:13">
      <c r="A67" t="s">
        <v>54</v>
      </c>
      <c r="B67" s="45">
        <v>1</v>
      </c>
      <c r="C67" s="25" t="s">
        <v>55</v>
      </c>
      <c r="D67" s="47">
        <v>0</v>
      </c>
      <c r="E67" s="3">
        <f t="shared" si="10"/>
        <v>0</v>
      </c>
      <c r="F67" s="45">
        <v>1</v>
      </c>
      <c r="G67" s="3">
        <f t="shared" si="11"/>
        <v>0</v>
      </c>
      <c r="K67" s="9"/>
      <c r="L67" s="9"/>
      <c r="M67" s="9"/>
    </row>
    <row r="68" spans="1:13">
      <c r="A68" t="s">
        <v>85</v>
      </c>
      <c r="B68" s="45">
        <v>1</v>
      </c>
      <c r="C68" s="25" t="s">
        <v>28</v>
      </c>
      <c r="D68" s="47">
        <v>0</v>
      </c>
      <c r="E68" s="3">
        <f t="shared" si="10"/>
        <v>0</v>
      </c>
      <c r="F68" s="45">
        <v>1</v>
      </c>
      <c r="G68" s="3">
        <f t="shared" si="11"/>
        <v>0</v>
      </c>
      <c r="K68" s="9"/>
      <c r="L68" s="9"/>
      <c r="M68" s="9"/>
    </row>
    <row r="69" spans="1:13">
      <c r="A69" t="s">
        <v>57</v>
      </c>
      <c r="B69" s="45">
        <v>1</v>
      </c>
      <c r="C69" s="25" t="s">
        <v>62</v>
      </c>
      <c r="D69" s="47">
        <v>0</v>
      </c>
      <c r="E69" s="3">
        <f t="shared" si="10"/>
        <v>0</v>
      </c>
      <c r="F69" s="45">
        <v>1</v>
      </c>
      <c r="G69" s="3">
        <f t="shared" si="11"/>
        <v>0</v>
      </c>
      <c r="K69" s="9"/>
      <c r="M69" s="9"/>
    </row>
    <row r="70" spans="1:13">
      <c r="A70" t="s">
        <v>58</v>
      </c>
      <c r="B70" s="45">
        <v>1</v>
      </c>
      <c r="C70" s="25" t="s">
        <v>55</v>
      </c>
      <c r="D70" s="47">
        <v>0</v>
      </c>
      <c r="E70" s="3">
        <f t="shared" si="10"/>
        <v>0</v>
      </c>
      <c r="F70" s="45">
        <v>1</v>
      </c>
      <c r="G70" s="3">
        <f t="shared" si="11"/>
        <v>0</v>
      </c>
      <c r="K70" s="9"/>
      <c r="M70" s="9"/>
    </row>
    <row r="71" spans="1:13">
      <c r="A71" t="s">
        <v>59</v>
      </c>
      <c r="B71" s="45">
        <v>1</v>
      </c>
      <c r="C71" s="25" t="s">
        <v>63</v>
      </c>
      <c r="D71" s="47">
        <v>0</v>
      </c>
      <c r="E71" s="3">
        <f t="shared" si="10"/>
        <v>0</v>
      </c>
      <c r="F71" s="45">
        <v>1</v>
      </c>
      <c r="G71" s="3">
        <f t="shared" si="11"/>
        <v>0</v>
      </c>
      <c r="K71" s="9"/>
      <c r="M71" s="9"/>
    </row>
    <row r="72" spans="1:13">
      <c r="A72" t="s">
        <v>94</v>
      </c>
      <c r="B72" s="45">
        <v>1</v>
      </c>
      <c r="C72" s="25" t="s">
        <v>64</v>
      </c>
      <c r="D72" s="47">
        <v>0</v>
      </c>
      <c r="E72" s="3">
        <f t="shared" si="10"/>
        <v>0</v>
      </c>
      <c r="F72" s="45">
        <v>1</v>
      </c>
      <c r="G72" s="3">
        <f t="shared" si="11"/>
        <v>0</v>
      </c>
      <c r="K72" s="9"/>
      <c r="M72" s="9"/>
    </row>
    <row r="73" spans="1:13">
      <c r="A73" t="s">
        <v>60</v>
      </c>
      <c r="B73" s="45">
        <v>1</v>
      </c>
      <c r="C73" s="25" t="s">
        <v>65</v>
      </c>
      <c r="D73" s="47">
        <v>0</v>
      </c>
      <c r="E73" s="3">
        <f t="shared" si="10"/>
        <v>0</v>
      </c>
      <c r="F73" s="45">
        <v>1</v>
      </c>
      <c r="G73" s="3">
        <f t="shared" si="11"/>
        <v>0</v>
      </c>
      <c r="K73" s="9"/>
      <c r="M73" s="9"/>
    </row>
    <row r="74" spans="1:13">
      <c r="A74" t="s">
        <v>61</v>
      </c>
      <c r="B74" s="45">
        <f>_gsf3</f>
        <v>1</v>
      </c>
      <c r="C74" s="25" t="s">
        <v>66</v>
      </c>
      <c r="D74" s="47">
        <v>0</v>
      </c>
      <c r="E74" s="3">
        <f t="shared" si="10"/>
        <v>0</v>
      </c>
      <c r="F74" s="45">
        <v>1</v>
      </c>
      <c r="G74" s="3">
        <f t="shared" si="11"/>
        <v>0</v>
      </c>
      <c r="K74" s="9"/>
      <c r="M74" s="9"/>
    </row>
    <row r="75" spans="1:13">
      <c r="A75" t="s">
        <v>86</v>
      </c>
      <c r="B75" s="89">
        <v>1</v>
      </c>
      <c r="C75" s="25" t="s">
        <v>20</v>
      </c>
      <c r="D75" s="46">
        <v>0</v>
      </c>
      <c r="E75" s="3">
        <f t="shared" si="10"/>
        <v>0</v>
      </c>
      <c r="F75" s="45">
        <v>1</v>
      </c>
      <c r="G75" s="3">
        <f t="shared" si="11"/>
        <v>0</v>
      </c>
    </row>
    <row r="76" spans="1:13">
      <c r="A76" t="s">
        <v>69</v>
      </c>
      <c r="B76" s="45">
        <f>_gsf3</f>
        <v>1</v>
      </c>
      <c r="C76" s="25" t="s">
        <v>66</v>
      </c>
      <c r="D76" s="47">
        <v>0</v>
      </c>
      <c r="E76" s="3">
        <f t="shared" si="10"/>
        <v>0</v>
      </c>
      <c r="F76" s="45">
        <v>1</v>
      </c>
      <c r="G76" s="3">
        <f t="shared" si="11"/>
        <v>0</v>
      </c>
    </row>
    <row r="77" spans="1:13">
      <c r="A77" t="s">
        <v>67</v>
      </c>
      <c r="B77" s="45">
        <v>1</v>
      </c>
      <c r="C77" s="25" t="s">
        <v>68</v>
      </c>
      <c r="D77" s="47">
        <v>0</v>
      </c>
      <c r="E77" s="3">
        <f t="shared" si="10"/>
        <v>0</v>
      </c>
      <c r="F77" s="45">
        <v>1</v>
      </c>
      <c r="G77" s="3">
        <f t="shared" si="11"/>
        <v>0</v>
      </c>
    </row>
    <row r="78" spans="1:13">
      <c r="A78" t="s">
        <v>87</v>
      </c>
      <c r="B78" s="45">
        <f>_gsf3</f>
        <v>1</v>
      </c>
      <c r="C78" s="25" t="s">
        <v>66</v>
      </c>
      <c r="D78" s="47">
        <v>0</v>
      </c>
      <c r="E78" s="3">
        <f t="shared" si="10"/>
        <v>0</v>
      </c>
      <c r="F78" s="45">
        <v>1</v>
      </c>
      <c r="G78" s="3">
        <f t="shared" si="11"/>
        <v>0</v>
      </c>
    </row>
    <row r="79" spans="1:13">
      <c r="A79" t="s">
        <v>80</v>
      </c>
      <c r="B79" s="45">
        <f>_gsf3</f>
        <v>1</v>
      </c>
      <c r="C79" s="25" t="s">
        <v>66</v>
      </c>
      <c r="D79" s="47">
        <v>0</v>
      </c>
      <c r="E79" s="3">
        <f t="shared" si="10"/>
        <v>0</v>
      </c>
      <c r="F79" s="45">
        <v>1</v>
      </c>
      <c r="G79" s="3">
        <f t="shared" si="11"/>
        <v>0</v>
      </c>
    </row>
    <row r="80" spans="1:13">
      <c r="A80" t="s">
        <v>81</v>
      </c>
      <c r="B80" s="89">
        <v>1</v>
      </c>
      <c r="C80" s="25" t="s">
        <v>20</v>
      </c>
      <c r="D80" s="46">
        <v>0</v>
      </c>
      <c r="E80" s="3">
        <f t="shared" si="10"/>
        <v>0</v>
      </c>
      <c r="F80" s="45">
        <v>1</v>
      </c>
      <c r="G80" s="3">
        <f t="shared" si="11"/>
        <v>0</v>
      </c>
    </row>
    <row r="81" spans="1:14">
      <c r="A81" t="s">
        <v>88</v>
      </c>
      <c r="B81" s="45">
        <f>_gsf3</f>
        <v>1</v>
      </c>
      <c r="C81" s="25" t="s">
        <v>66</v>
      </c>
      <c r="D81" s="47">
        <v>0</v>
      </c>
      <c r="E81" s="3">
        <f t="shared" si="10"/>
        <v>0</v>
      </c>
      <c r="F81" s="45">
        <v>1</v>
      </c>
      <c r="G81" s="3">
        <f t="shared" si="11"/>
        <v>0</v>
      </c>
    </row>
    <row r="82" spans="1:14">
      <c r="A82" t="s">
        <v>95</v>
      </c>
      <c r="B82" s="45">
        <f>_gsf3</f>
        <v>1</v>
      </c>
      <c r="C82" s="25" t="s">
        <v>66</v>
      </c>
      <c r="D82" s="47">
        <v>0</v>
      </c>
      <c r="E82" s="3">
        <f>D82*B82</f>
        <v>0</v>
      </c>
      <c r="F82" s="45">
        <v>1</v>
      </c>
      <c r="G82" s="3">
        <f t="shared" si="11"/>
        <v>0</v>
      </c>
    </row>
    <row r="83" spans="1:14">
      <c r="A83" t="s">
        <v>89</v>
      </c>
      <c r="B83" s="89">
        <v>1</v>
      </c>
      <c r="C83" s="25" t="s">
        <v>20</v>
      </c>
      <c r="D83" s="46">
        <v>0</v>
      </c>
      <c r="E83" s="3">
        <f t="shared" si="10"/>
        <v>0</v>
      </c>
      <c r="F83" s="45">
        <v>1</v>
      </c>
      <c r="G83" s="3">
        <f t="shared" si="11"/>
        <v>0</v>
      </c>
    </row>
    <row r="84" spans="1:14">
      <c r="A84" t="s">
        <v>90</v>
      </c>
      <c r="B84" s="45">
        <f>_gsf3</f>
        <v>1</v>
      </c>
      <c r="C84" s="25" t="s">
        <v>66</v>
      </c>
      <c r="D84" s="47">
        <v>0</v>
      </c>
      <c r="E84" s="3">
        <f t="shared" si="10"/>
        <v>0</v>
      </c>
      <c r="F84" s="45">
        <v>1</v>
      </c>
      <c r="G84" s="3">
        <f t="shared" si="11"/>
        <v>0</v>
      </c>
    </row>
    <row r="85" spans="1:14">
      <c r="A85" t="s">
        <v>91</v>
      </c>
      <c r="B85" s="45">
        <f>_gsf3</f>
        <v>1</v>
      </c>
      <c r="C85" s="25" t="s">
        <v>66</v>
      </c>
      <c r="D85" s="47">
        <v>0</v>
      </c>
      <c r="E85" s="3">
        <f t="shared" si="10"/>
        <v>0</v>
      </c>
      <c r="F85" s="45">
        <v>1</v>
      </c>
      <c r="G85" s="3">
        <f t="shared" si="11"/>
        <v>0</v>
      </c>
    </row>
    <row r="86" spans="1:14">
      <c r="A86" t="s">
        <v>70</v>
      </c>
      <c r="B86" s="45">
        <f>_gsf3</f>
        <v>1</v>
      </c>
      <c r="C86" s="25" t="s">
        <v>66</v>
      </c>
      <c r="D86" s="47">
        <v>0</v>
      </c>
      <c r="E86" s="3">
        <f t="shared" si="10"/>
        <v>0</v>
      </c>
      <c r="F86" s="45">
        <v>1</v>
      </c>
      <c r="G86" s="3">
        <f t="shared" si="11"/>
        <v>0</v>
      </c>
    </row>
    <row r="87" spans="1:14">
      <c r="A87" t="s">
        <v>92</v>
      </c>
      <c r="B87" s="89">
        <v>1</v>
      </c>
      <c r="C87" s="25" t="s">
        <v>20</v>
      </c>
      <c r="D87" s="46">
        <v>0</v>
      </c>
      <c r="E87" s="3">
        <f t="shared" si="10"/>
        <v>0</v>
      </c>
      <c r="F87" s="45">
        <v>1</v>
      </c>
      <c r="G87" s="3">
        <f t="shared" si="11"/>
        <v>0</v>
      </c>
      <c r="K87" s="9"/>
      <c r="L87" s="9"/>
      <c r="M87" s="9"/>
      <c r="N87" s="9"/>
    </row>
    <row r="88" spans="1:14">
      <c r="A88" s="90" t="str">
        <f>A58</f>
        <v>Other</v>
      </c>
      <c r="B88" s="93">
        <v>1</v>
      </c>
      <c r="C88" s="94" t="s">
        <v>20</v>
      </c>
      <c r="D88" s="46">
        <v>0</v>
      </c>
      <c r="E88" s="3">
        <f t="shared" ref="E88" si="12">D88*B88</f>
        <v>0</v>
      </c>
      <c r="F88" s="45">
        <v>1</v>
      </c>
      <c r="G88" s="3">
        <f t="shared" ref="G88" si="13">IF(INT(time/F88)=(time/F88),(NPV(drate,IF(AND(ROUNDDOWN(1/F88,0)=1/F88,((1/F88)*F88)&lt;=time),E88,0),IF(AND(ROUNDDOWN(2/F88,0)=2/F88,((2/F88)*F88)&lt;=time),E88,0),IF(AND(ROUNDDOWN(3/F88,0)=3/F88,((3/F88)*F88)&lt;=time),E88,0),IF(AND(ROUNDDOWN(4/F88,0)=4/F88,((4/F88)*F88)&lt;=time),E88,0),IF(AND(ROUNDDOWN(5/F88,0)=5/F88,((5/F88)*F88)&lt;=time),E88,0),IF(AND(ROUNDDOWN(6/F88,0)=6/F88,((6/F88)*F88)&lt;=time),E88,0),IF(AND(ROUNDDOWN(7/F88,0)=7/F88,((7/F88)*F88)&lt;=time),E88,0),IF(AND(ROUNDDOWN(8/F88,0)=8/F88,((6/F88)*F88)&lt;=time),E88,0),IF(AND(ROUNDDOWN(9/F88,0)=9/F88,((9/F88)*F88)&lt;=time),E88,0),IF(AND(ROUNDDOWN(10/F88,0)=10/F88,((10/F88)*F88)&lt;=time),E88,0),IF(AND(ROUNDDOWN(11/F88,0)=11/F88,((11/F88)*F88)&lt;=time),E88,0),IF(AND(ROUNDDOWN(12/F88,0)=12/F88,((12/F88)*F88)&lt;=time),E88,0),IF(AND(ROUNDDOWN(13/F88,0)=13/F88,((13/F88)*F88)&lt;=time),E88,0),IF(AND(ROUNDDOWN(14/F88,0)=14/F88,((14/F88)*F88)&lt;=time),E88,0),IF(AND(ROUNDDOWN(15/F88,0)=15/F88,((15/F88)*F88)&lt;=time),E88,0),IF(AND(ROUNDDOWN(16/F88,0)=16/F88,((16/F88)*F88)&lt;=time),E88,0),IF(AND(ROUNDDOWN(17/F88,0)=17/F88,((17/F88)*F88)&lt;=time),E88,0),IF(AND(ROUNDDOWN(18/F88,0)=18/F88,((18/F88)*F88)&lt;=time),E88,0),IF(AND(ROUNDDOWN(19/F88,0)=19/F88,((19/F88)*F88)&lt;=time),E88,0),IF(AND(ROUNDDOWN(20/F88,0)=20/F88,((20/F88)*F88)&lt;=time),E88,0),IF(AND(ROUNDDOWN(21/F88,0)=21/F88,((21/F88)*F88)&lt;=time),E88,0),IF(AND(ROUNDDOWN(22/F88,0)=22/F88,((22/F88)*F88)&lt;=time),E88,0),IF(AND(ROUNDDOWN(23/F88,0)=23/F88,((23/F88)*F88)&lt;=time),E88,0),IF(AND(ROUNDDOWN(24/F88,0)=24/F88,((24/F88)*F88)&lt;=time),E88,0),IF(AND(ROUNDDOWN(25/F88,0)=25/F88,((25/F88)*F88)&lt;=time),E88,0),IF(AND(ROUNDDOWN(26/F88,0)=26/F88,((26/F88)*F88)&lt;=time),E88,0),IF(AND(ROUNDDOWN(27/F88,0)=27/F88,((27/F88)*F88)&lt;=time),E88,0),IF(AND(ROUNDDOWN(28/F88,0)=28/F88,((28/F88)*F88)&lt;=time),E88,0),IF(AND(ROUNDDOWN(29/F88,0)=29/F88,((29/F88)*F88)&lt;=time),E88,0),IF(AND(ROUNDDOWN(30/F88,0)=30/F88,((30/F88)*F88)&lt;=time),E88,0),IF(AND(ROUNDDOWN(31/F88,0)=31/F88,((31/F88)*F88)&lt;=time),E88,0),IF(AND(ROUNDDOWN(32/F88,0)=32/F88,((32/F88)*F88)&lt;=time),E88,0),IF(AND(ROUNDDOWN(33/F88,0)=33/F88,((33/F88)*F88)&lt;=time),E88,0),IF(AND(ROUNDDOWN(34/F88,0)=34/F88,((34/F88)*F88)&lt;=time),E88,0),IF(AND(ROUNDDOWN(35/F88,0)=35/F88,((35/F88)*F88)&lt;=time),E88,0),IF(AND(ROUNDDOWN(36/F88,0)=36/F88,((36/F88)*F88)&lt;=time),E88,0),IF(AND(ROUNDDOWN(37/F88,0)=37/F88,((37/F88)*F88)&lt;=time),E88,0),IF(AND(ROUNDDOWN(38/F88,0)=38/F88,((38/F88)*F88)&lt;=time),E88,0),IF(AND(ROUNDDOWN(39/F88,0)=39/F88,((39/F88)*F88)&lt;=time),E88,0),IF(AND(ROUNDDOWN(40/F88,0)=40/F88,((40/F88)*F88)&lt;=time),E88,0),IF(AND(ROUNDDOWN(41/F88,0)=41/F88,((41/F88)*F88)&lt;=time),E88,0),IF(AND(ROUNDDOWN(42/F88,0)=42/F88,((42/F88)*F88)&lt;=time),E88,0),IF(AND(ROUNDDOWN(43/F88,0)=43/F88,((43/F88)*F88)&lt;=time),E88,0),IF(AND(ROUNDDOWN(44/F88,0)=44/F88,((44/F88)*F88)&lt;=time),E88,0),IF(AND(ROUNDDOWN(45/F88,0)=45/F88,((45/F88)*F88)&lt;=time),E88,0),IF(AND(ROUNDDOWN(46/F88,0)=46/F88,((46/F88)*F88)&lt;=time),E88,0),IF(AND(ROUNDDOWN(47/F88,0)=47/F88,((47/F88)*F88)&lt;=time),E88,0),IF(AND(ROUNDDOWN(48/F88,0)=48/F88,((48/F88)*F88)&lt;=time),E88,0),IF(AND(ROUNDDOWN(49/F88,0)=49/F88,((49/F88)*F88)&lt;=time),E88,0),IF(AND(ROUNDDOWN(50/F88,0)=50/F88,((50/F88)*F88)&lt;=time),E88,0))-((1/(1+drate)^time)*E88)),NPV(drate,IF(AND(ROUNDDOWN(1/F88,0)=1/F88,((1/F88)*F88)&lt;=time),E88,0),IF(AND(ROUNDDOWN(2/F88,0)=2/F88,((2/F88)*F88)&lt;=time),E88,0),IF(AND(ROUNDDOWN(3/F88,0)=3/F88,((3/F88)*F88)&lt;=time),E88,0),IF(AND(ROUNDDOWN(4/F88,0)=4/F88,((4/F88)*F88)&lt;=time),E88,0),IF(AND(ROUNDDOWN(5/F88,0)=5/F88,((5/F88)*F88)&lt;=time),E88,0),IF(AND(ROUNDDOWN(6/F88,0)=6/F88,((6/F88)*F88)&lt;=time),E88,0),IF(AND(ROUNDDOWN(7/F88,0)=7/F88,((7/F88)*F88)&lt;=time),E88,0),IF(AND(ROUNDDOWN(8/F88,0)=8/F88,((6/F88)*F88)&lt;=time),E88,0),IF(AND(ROUNDDOWN(9/F88,0)=9/F88,((9/F88)*F88)&lt;=time),E88,0),IF(AND(ROUNDDOWN(10/F88,0)=10/F88,((10/F88)*F88)&lt;=time),E88,0),IF(AND(ROUNDDOWN(11/F88,0)=11/F88,((11/F88)*F88)&lt;=time),E88,0),IF(AND(ROUNDDOWN(12/F88,0)=12/F88,((12/F88)*F88)&lt;=time),E88,0),IF(AND(ROUNDDOWN(13/F88,0)=13/F88,((13/F88)*F88)&lt;=time),E88,0),IF(AND(ROUNDDOWN(14/F88,0)=14/F88,((14/F88)*F88)&lt;=time),E88,0),IF(AND(ROUNDDOWN(15/F88,0)=15/F88,((15/F88)*F88)&lt;=time),E88,0),IF(AND(ROUNDDOWN(16/F88,0)=16/F88,((16/F88)*F88)&lt;=time),E88,0),IF(AND(ROUNDDOWN(17/F88,0)=17/F88,((17/F88)*F88)&lt;=time),E88,0),IF(AND(ROUNDDOWN(18/F88,0)=18/F88,((18/F88)*F88)&lt;=time),E88,0),IF(AND(ROUNDDOWN(19/F88,0)=19/F88,((19/F88)*F88)&lt;=time),E88,0),IF(AND(ROUNDDOWN(20/F88,0)=20/F88,((20/F88)*F88)&lt;=time),E88,0),IF(AND(ROUNDDOWN(21/F88,0)=21/F88,((21/F88)*F88)&lt;=time),E88,0),IF(AND(ROUNDDOWN(22/F88,0)=22/F88,((22/F88)*F88)&lt;=time),E88,0),IF(AND(ROUNDDOWN(23/F88,0)=23/F88,((23/F88)*F88)&lt;=time),E88,0),IF(AND(ROUNDDOWN(24/F88,0)=24/F88,((24/F88)*F88)&lt;=time),E88,0),IF(AND(ROUNDDOWN(25/F88,0)=25/F88,((25/F88)*F88)&lt;=time),E88,0),IF(AND(ROUNDDOWN(26/F88,0)=26/F88,((26/F88)*F88)&lt;=time),E88,0),IF(AND(ROUNDDOWN(27/F88,0)=27/F88,((27/F88)*F88)&lt;=time),E88,0),IF(AND(ROUNDDOWN(28/F88,0)=28/F88,((28/F88)*F88)&lt;=time),E88,0),IF(AND(ROUNDDOWN(29/F88,0)=29/F88,((29/F88)*F88)&lt;=time),E88,0),IF(AND(ROUNDDOWN(30/F88,0)=30/F88,((30/F88)*F88)&lt;=time),E88,0),IF(AND(ROUNDDOWN(31/F88,0)=31/F88,((31/F88)*F88)&lt;=time),E88,0),IF(AND(ROUNDDOWN(32/F88,0)=32/F88,((32/F88)*F88)&lt;=time),E88,0),IF(AND(ROUNDDOWN(33/F88,0)=33/F88,((33/F88)*F88)&lt;=time),E88,0),IF(AND(ROUNDDOWN(34/F88,0)=34/F88,((34/F88)*F88)&lt;=time),E88,0),IF(AND(ROUNDDOWN(35/F88,0)=35/F88,((35/F88)*F88)&lt;=time),E88,0),IF(AND(ROUNDDOWN(36/F88,0)=36/F88,((36/F88)*F88)&lt;=time),E88,0),IF(AND(ROUNDDOWN(37/F88,0)=37/F88,((37/F88)*F88)&lt;=time),E88,0),IF(AND(ROUNDDOWN(38/F88,0)=38/F88,((38/F88)*F88)&lt;=time),E88,0),IF(AND(ROUNDDOWN(39/F88,0)=39/F88,((39/F88)*F88)&lt;=time),E88,0),IF(AND(ROUNDDOWN(40/F88,0)=40/F88,((40/F88)*F88)&lt;=time),E88,0),IF(AND(ROUNDDOWN(41/F88,0)=41/F88,((41/F88)*F88)&lt;=time),E88,0),IF(AND(ROUNDDOWN(42/F88,0)=42/F88,((42/F88)*F88)&lt;=time),E88,0),IF(AND(ROUNDDOWN(43/F88,0)=43/F88,((43/F88)*F88)&lt;=time),E88,0),IF(AND(ROUNDDOWN(44/F88,0)=44/F88,((44/F88)*F88)&lt;=time),E88,0),IF(AND(ROUNDDOWN(45/F88,0)=45/F88,((45/F88)*F88)&lt;=time),E88,0),IF(AND(ROUNDDOWN(46/F88,0)=46/F88,((46/F88)*F88)&lt;=time),E88,0),IF(AND(ROUNDDOWN(47/F88,0)=47/F88,((47/F88)*F88)&lt;=time),E88,0),IF(AND(ROUNDDOWN(48/F88,0)=48/F88,((48/F88)*F88)&lt;=time),E88,0),IF(AND(ROUNDDOWN(49/F88,0)=49/F88,((49/F88)*F88)&lt;=time),E88,0),IF(AND(ROUNDDOWN(50/F88,0)=50/F88,((50/F88)*F88)&lt;=time),E88,0)))</f>
        <v>0</v>
      </c>
      <c r="K88" s="9"/>
      <c r="L88" s="9"/>
      <c r="M88" s="9"/>
      <c r="N88" s="9"/>
    </row>
    <row r="89" spans="1:14">
      <c r="A89" s="90" t="str">
        <f>A59</f>
        <v>Other</v>
      </c>
      <c r="B89" s="93">
        <v>1</v>
      </c>
      <c r="C89" s="94" t="s">
        <v>20</v>
      </c>
      <c r="D89" s="46">
        <v>0</v>
      </c>
      <c r="E89" s="3">
        <f t="shared" si="10"/>
        <v>0</v>
      </c>
      <c r="F89" s="45">
        <v>1</v>
      </c>
      <c r="G89" s="3">
        <f t="shared" si="11"/>
        <v>0</v>
      </c>
      <c r="K89" s="9"/>
      <c r="L89" s="9"/>
      <c r="M89" s="9"/>
      <c r="N89" s="9"/>
    </row>
    <row r="90" spans="1:14" s="2" customFormat="1" ht="24" customHeight="1">
      <c r="A90" s="2" t="s">
        <v>11</v>
      </c>
      <c r="B90" s="6"/>
      <c r="C90" s="26"/>
      <c r="D90" s="8"/>
      <c r="E90" s="8"/>
      <c r="F90" s="6"/>
      <c r="G90" s="4"/>
      <c r="J90" s="10"/>
    </row>
    <row r="91" spans="1:14">
      <c r="A91" t="s">
        <v>51</v>
      </c>
      <c r="B91" s="89">
        <v>1</v>
      </c>
      <c r="C91" s="25" t="s">
        <v>20</v>
      </c>
      <c r="D91" s="46">
        <f t="shared" ref="D91:D119" si="14">D61</f>
        <v>0</v>
      </c>
      <c r="E91" s="3">
        <f t="shared" ref="E91:E119" si="15">D91*B91</f>
        <v>0</v>
      </c>
      <c r="F91" s="45">
        <f t="shared" ref="F91:F119" si="16">F61</f>
        <v>1</v>
      </c>
      <c r="G91" s="3">
        <f t="shared" ref="G91:G119" si="17">IF(INT(time/F91)=(time/F91),0,((1/(1+drate)^time)*((E91)*((F91-(time-(F91*(ROUNDDOWN(time/F91,0))))))/F91)*-1))</f>
        <v>0</v>
      </c>
      <c r="I91" s="12"/>
    </row>
    <row r="92" spans="1:14">
      <c r="A92" t="s">
        <v>52</v>
      </c>
      <c r="B92" s="89">
        <v>1</v>
      </c>
      <c r="C92" s="25" t="s">
        <v>20</v>
      </c>
      <c r="D92" s="46">
        <f t="shared" si="14"/>
        <v>0</v>
      </c>
      <c r="E92" s="3">
        <f t="shared" si="15"/>
        <v>0</v>
      </c>
      <c r="F92" s="45">
        <f t="shared" si="16"/>
        <v>1</v>
      </c>
      <c r="G92" s="3">
        <f t="shared" si="17"/>
        <v>0</v>
      </c>
    </row>
    <row r="93" spans="1:14">
      <c r="A93" t="s">
        <v>83</v>
      </c>
      <c r="B93" s="45">
        <f>_gsf3</f>
        <v>1</v>
      </c>
      <c r="C93" s="25" t="s">
        <v>66</v>
      </c>
      <c r="D93" s="47">
        <f t="shared" si="14"/>
        <v>0</v>
      </c>
      <c r="E93" s="3">
        <f t="shared" si="15"/>
        <v>0</v>
      </c>
      <c r="F93" s="45">
        <f t="shared" si="16"/>
        <v>1</v>
      </c>
      <c r="G93" s="3">
        <f t="shared" si="17"/>
        <v>0</v>
      </c>
    </row>
    <row r="94" spans="1:14">
      <c r="A94" t="s">
        <v>9</v>
      </c>
      <c r="B94" s="45">
        <f>_gsf3</f>
        <v>1</v>
      </c>
      <c r="C94" s="25" t="s">
        <v>66</v>
      </c>
      <c r="D94" s="47">
        <f t="shared" si="14"/>
        <v>0</v>
      </c>
      <c r="E94" s="3">
        <f t="shared" si="15"/>
        <v>0</v>
      </c>
      <c r="F94" s="45">
        <f t="shared" si="16"/>
        <v>1</v>
      </c>
      <c r="G94" s="3">
        <f t="shared" si="17"/>
        <v>0</v>
      </c>
    </row>
    <row r="95" spans="1:14">
      <c r="A95" t="s">
        <v>84</v>
      </c>
      <c r="B95" s="45">
        <v>1</v>
      </c>
      <c r="C95" s="25" t="s">
        <v>27</v>
      </c>
      <c r="D95" s="47">
        <f t="shared" si="14"/>
        <v>0</v>
      </c>
      <c r="E95" s="3">
        <f t="shared" si="15"/>
        <v>0</v>
      </c>
      <c r="F95" s="45">
        <f t="shared" si="16"/>
        <v>1</v>
      </c>
      <c r="G95" s="3">
        <f t="shared" si="17"/>
        <v>0</v>
      </c>
    </row>
    <row r="96" spans="1:14">
      <c r="A96" t="s">
        <v>53</v>
      </c>
      <c r="B96" s="45">
        <v>1</v>
      </c>
      <c r="C96" s="25" t="s">
        <v>56</v>
      </c>
      <c r="D96" s="47">
        <f t="shared" si="14"/>
        <v>0</v>
      </c>
      <c r="E96" s="3">
        <f t="shared" si="15"/>
        <v>0</v>
      </c>
      <c r="F96" s="45">
        <f t="shared" si="16"/>
        <v>1</v>
      </c>
      <c r="G96" s="3">
        <f t="shared" si="17"/>
        <v>0</v>
      </c>
    </row>
    <row r="97" spans="1:11">
      <c r="A97" t="s">
        <v>54</v>
      </c>
      <c r="B97" s="45">
        <v>1</v>
      </c>
      <c r="C97" s="25" t="s">
        <v>55</v>
      </c>
      <c r="D97" s="47">
        <f t="shared" si="14"/>
        <v>0</v>
      </c>
      <c r="E97" s="3">
        <f t="shared" si="15"/>
        <v>0</v>
      </c>
      <c r="F97" s="45">
        <f t="shared" si="16"/>
        <v>1</v>
      </c>
      <c r="G97" s="3">
        <f t="shared" si="17"/>
        <v>0</v>
      </c>
    </row>
    <row r="98" spans="1:11">
      <c r="A98" t="s">
        <v>85</v>
      </c>
      <c r="B98" s="45">
        <v>1</v>
      </c>
      <c r="C98" s="25" t="s">
        <v>28</v>
      </c>
      <c r="D98" s="47">
        <f t="shared" si="14"/>
        <v>0</v>
      </c>
      <c r="E98" s="3">
        <f t="shared" si="15"/>
        <v>0</v>
      </c>
      <c r="F98" s="45">
        <f t="shared" si="16"/>
        <v>1</v>
      </c>
      <c r="G98" s="3">
        <f t="shared" si="17"/>
        <v>0</v>
      </c>
      <c r="K98" s="9"/>
    </row>
    <row r="99" spans="1:11">
      <c r="A99" t="s">
        <v>57</v>
      </c>
      <c r="B99" s="45">
        <v>1</v>
      </c>
      <c r="C99" s="25" t="s">
        <v>62</v>
      </c>
      <c r="D99" s="47">
        <f t="shared" si="14"/>
        <v>0</v>
      </c>
      <c r="E99" s="3">
        <f t="shared" si="15"/>
        <v>0</v>
      </c>
      <c r="F99" s="45">
        <f t="shared" si="16"/>
        <v>1</v>
      </c>
      <c r="G99" s="3">
        <f t="shared" si="17"/>
        <v>0</v>
      </c>
    </row>
    <row r="100" spans="1:11">
      <c r="A100" t="s">
        <v>58</v>
      </c>
      <c r="B100" s="45">
        <v>1</v>
      </c>
      <c r="C100" s="25" t="s">
        <v>55</v>
      </c>
      <c r="D100" s="47">
        <f t="shared" si="14"/>
        <v>0</v>
      </c>
      <c r="E100" s="3">
        <f t="shared" si="15"/>
        <v>0</v>
      </c>
      <c r="F100" s="45">
        <f t="shared" si="16"/>
        <v>1</v>
      </c>
      <c r="G100" s="3">
        <f t="shared" si="17"/>
        <v>0</v>
      </c>
    </row>
    <row r="101" spans="1:11">
      <c r="A101" t="s">
        <v>59</v>
      </c>
      <c r="B101" s="45">
        <v>1</v>
      </c>
      <c r="C101" s="25" t="s">
        <v>63</v>
      </c>
      <c r="D101" s="47">
        <f t="shared" si="14"/>
        <v>0</v>
      </c>
      <c r="E101" s="3">
        <f t="shared" si="15"/>
        <v>0</v>
      </c>
      <c r="F101" s="45">
        <f t="shared" si="16"/>
        <v>1</v>
      </c>
      <c r="G101" s="3">
        <f t="shared" si="17"/>
        <v>0</v>
      </c>
    </row>
    <row r="102" spans="1:11">
      <c r="A102" t="s">
        <v>94</v>
      </c>
      <c r="B102" s="45">
        <v>1</v>
      </c>
      <c r="C102" s="25" t="s">
        <v>64</v>
      </c>
      <c r="D102" s="47">
        <f t="shared" si="14"/>
        <v>0</v>
      </c>
      <c r="E102" s="3">
        <f t="shared" si="15"/>
        <v>0</v>
      </c>
      <c r="F102" s="45">
        <f t="shared" si="16"/>
        <v>1</v>
      </c>
      <c r="G102" s="3">
        <f t="shared" si="17"/>
        <v>0</v>
      </c>
    </row>
    <row r="103" spans="1:11">
      <c r="A103" t="s">
        <v>60</v>
      </c>
      <c r="B103" s="45">
        <v>1</v>
      </c>
      <c r="C103" s="25" t="s">
        <v>65</v>
      </c>
      <c r="D103" s="47">
        <f t="shared" si="14"/>
        <v>0</v>
      </c>
      <c r="E103" s="3">
        <f t="shared" si="15"/>
        <v>0</v>
      </c>
      <c r="F103" s="45">
        <f t="shared" si="16"/>
        <v>1</v>
      </c>
      <c r="G103" s="3">
        <f t="shared" si="17"/>
        <v>0</v>
      </c>
    </row>
    <row r="104" spans="1:11">
      <c r="A104" t="s">
        <v>61</v>
      </c>
      <c r="B104" s="45">
        <f>_gsf3</f>
        <v>1</v>
      </c>
      <c r="C104" s="25" t="s">
        <v>66</v>
      </c>
      <c r="D104" s="47">
        <f t="shared" si="14"/>
        <v>0</v>
      </c>
      <c r="E104" s="3">
        <f t="shared" si="15"/>
        <v>0</v>
      </c>
      <c r="F104" s="45">
        <f t="shared" si="16"/>
        <v>1</v>
      </c>
      <c r="G104" s="3">
        <f t="shared" si="17"/>
        <v>0</v>
      </c>
    </row>
    <row r="105" spans="1:11">
      <c r="A105" t="s">
        <v>86</v>
      </c>
      <c r="B105" s="89">
        <v>1</v>
      </c>
      <c r="C105" s="25" t="s">
        <v>20</v>
      </c>
      <c r="D105" s="46">
        <f t="shared" si="14"/>
        <v>0</v>
      </c>
      <c r="E105" s="3">
        <f t="shared" si="15"/>
        <v>0</v>
      </c>
      <c r="F105" s="45">
        <f t="shared" si="16"/>
        <v>1</v>
      </c>
      <c r="G105" s="3">
        <f t="shared" si="17"/>
        <v>0</v>
      </c>
    </row>
    <row r="106" spans="1:11">
      <c r="A106" t="s">
        <v>69</v>
      </c>
      <c r="B106" s="45">
        <f>_gsf3</f>
        <v>1</v>
      </c>
      <c r="C106" s="25" t="s">
        <v>66</v>
      </c>
      <c r="D106" s="47">
        <f t="shared" si="14"/>
        <v>0</v>
      </c>
      <c r="E106" s="3">
        <f t="shared" si="15"/>
        <v>0</v>
      </c>
      <c r="F106" s="45">
        <f t="shared" si="16"/>
        <v>1</v>
      </c>
      <c r="G106" s="3">
        <f t="shared" si="17"/>
        <v>0</v>
      </c>
    </row>
    <row r="107" spans="1:11">
      <c r="A107" t="s">
        <v>67</v>
      </c>
      <c r="B107" s="45">
        <v>1</v>
      </c>
      <c r="C107" s="25" t="s">
        <v>68</v>
      </c>
      <c r="D107" s="47">
        <f t="shared" si="14"/>
        <v>0</v>
      </c>
      <c r="E107" s="3">
        <f t="shared" si="15"/>
        <v>0</v>
      </c>
      <c r="F107" s="45">
        <f t="shared" si="16"/>
        <v>1</v>
      </c>
      <c r="G107" s="3">
        <f t="shared" si="17"/>
        <v>0</v>
      </c>
    </row>
    <row r="108" spans="1:11">
      <c r="A108" t="s">
        <v>87</v>
      </c>
      <c r="B108" s="45">
        <f>_gsf3</f>
        <v>1</v>
      </c>
      <c r="C108" s="25" t="s">
        <v>66</v>
      </c>
      <c r="D108" s="47">
        <f t="shared" si="14"/>
        <v>0</v>
      </c>
      <c r="E108" s="3">
        <f t="shared" si="15"/>
        <v>0</v>
      </c>
      <c r="F108" s="45">
        <f t="shared" si="16"/>
        <v>1</v>
      </c>
      <c r="G108" s="3">
        <f t="shared" si="17"/>
        <v>0</v>
      </c>
    </row>
    <row r="109" spans="1:11">
      <c r="A109" t="s">
        <v>80</v>
      </c>
      <c r="B109" s="45">
        <f>_gsf3</f>
        <v>1</v>
      </c>
      <c r="C109" s="25" t="s">
        <v>66</v>
      </c>
      <c r="D109" s="47">
        <f t="shared" si="14"/>
        <v>0</v>
      </c>
      <c r="E109" s="3">
        <f t="shared" si="15"/>
        <v>0</v>
      </c>
      <c r="F109" s="45">
        <f t="shared" si="16"/>
        <v>1</v>
      </c>
      <c r="G109" s="3">
        <f t="shared" si="17"/>
        <v>0</v>
      </c>
    </row>
    <row r="110" spans="1:11">
      <c r="A110" t="s">
        <v>81</v>
      </c>
      <c r="B110" s="89">
        <v>1</v>
      </c>
      <c r="C110" s="25" t="s">
        <v>20</v>
      </c>
      <c r="D110" s="46">
        <f t="shared" si="14"/>
        <v>0</v>
      </c>
      <c r="E110" s="3">
        <f t="shared" si="15"/>
        <v>0</v>
      </c>
      <c r="F110" s="45">
        <f t="shared" si="16"/>
        <v>1</v>
      </c>
      <c r="G110" s="3">
        <f t="shared" si="17"/>
        <v>0</v>
      </c>
    </row>
    <row r="111" spans="1:11">
      <c r="A111" t="s">
        <v>88</v>
      </c>
      <c r="B111" s="45">
        <f>_gsf3</f>
        <v>1</v>
      </c>
      <c r="C111" s="25" t="s">
        <v>66</v>
      </c>
      <c r="D111" s="47">
        <f t="shared" si="14"/>
        <v>0</v>
      </c>
      <c r="E111" s="3">
        <f t="shared" si="15"/>
        <v>0</v>
      </c>
      <c r="F111" s="45">
        <f t="shared" si="16"/>
        <v>1</v>
      </c>
      <c r="G111" s="3">
        <f t="shared" si="17"/>
        <v>0</v>
      </c>
    </row>
    <row r="112" spans="1:11">
      <c r="A112" t="s">
        <v>95</v>
      </c>
      <c r="B112" s="45">
        <f>_gsf3</f>
        <v>1</v>
      </c>
      <c r="C112" s="25" t="s">
        <v>66</v>
      </c>
      <c r="D112" s="47">
        <f t="shared" si="14"/>
        <v>0</v>
      </c>
      <c r="E112" s="3">
        <f t="shared" si="15"/>
        <v>0</v>
      </c>
      <c r="F112" s="45">
        <f t="shared" si="16"/>
        <v>1</v>
      </c>
      <c r="G112" s="3">
        <f t="shared" si="17"/>
        <v>0</v>
      </c>
    </row>
    <row r="113" spans="1:10">
      <c r="A113" t="s">
        <v>89</v>
      </c>
      <c r="B113" s="89">
        <v>1</v>
      </c>
      <c r="C113" s="25" t="s">
        <v>20</v>
      </c>
      <c r="D113" s="46">
        <f t="shared" si="14"/>
        <v>0</v>
      </c>
      <c r="E113" s="3">
        <f t="shared" si="15"/>
        <v>0</v>
      </c>
      <c r="F113" s="45">
        <f t="shared" si="16"/>
        <v>1</v>
      </c>
      <c r="G113" s="3">
        <f t="shared" si="17"/>
        <v>0</v>
      </c>
    </row>
    <row r="114" spans="1:10">
      <c r="A114" t="s">
        <v>90</v>
      </c>
      <c r="B114" s="45">
        <f>_gsf3</f>
        <v>1</v>
      </c>
      <c r="C114" s="25" t="s">
        <v>66</v>
      </c>
      <c r="D114" s="47">
        <f t="shared" si="14"/>
        <v>0</v>
      </c>
      <c r="E114" s="3">
        <f t="shared" si="15"/>
        <v>0</v>
      </c>
      <c r="F114" s="45">
        <f t="shared" si="16"/>
        <v>1</v>
      </c>
      <c r="G114" s="3">
        <f t="shared" si="17"/>
        <v>0</v>
      </c>
    </row>
    <row r="115" spans="1:10">
      <c r="A115" t="s">
        <v>91</v>
      </c>
      <c r="B115" s="45">
        <f>_gsf3</f>
        <v>1</v>
      </c>
      <c r="C115" s="25" t="s">
        <v>66</v>
      </c>
      <c r="D115" s="47">
        <f t="shared" si="14"/>
        <v>0</v>
      </c>
      <c r="E115" s="3">
        <f t="shared" si="15"/>
        <v>0</v>
      </c>
      <c r="F115" s="45">
        <f t="shared" si="16"/>
        <v>1</v>
      </c>
      <c r="G115" s="3">
        <f t="shared" si="17"/>
        <v>0</v>
      </c>
    </row>
    <row r="116" spans="1:10">
      <c r="A116" t="s">
        <v>70</v>
      </c>
      <c r="B116" s="45">
        <f>_gsf3</f>
        <v>1</v>
      </c>
      <c r="C116" s="25" t="s">
        <v>66</v>
      </c>
      <c r="D116" s="47">
        <f t="shared" si="14"/>
        <v>0</v>
      </c>
      <c r="E116" s="3">
        <f t="shared" si="15"/>
        <v>0</v>
      </c>
      <c r="F116" s="45">
        <f t="shared" si="16"/>
        <v>1</v>
      </c>
      <c r="G116" s="3">
        <f t="shared" si="17"/>
        <v>0</v>
      </c>
    </row>
    <row r="117" spans="1:10">
      <c r="A117" t="s">
        <v>92</v>
      </c>
      <c r="B117" s="89">
        <v>1</v>
      </c>
      <c r="C117" s="25" t="s">
        <v>20</v>
      </c>
      <c r="D117" s="46">
        <f t="shared" si="14"/>
        <v>0</v>
      </c>
      <c r="E117" s="3">
        <f t="shared" si="15"/>
        <v>0</v>
      </c>
      <c r="F117" s="45">
        <f t="shared" si="16"/>
        <v>1</v>
      </c>
      <c r="G117" s="3">
        <f t="shared" si="17"/>
        <v>0</v>
      </c>
    </row>
    <row r="118" spans="1:10">
      <c r="A118" s="90" t="str">
        <f t="shared" ref="A118:C119" si="18">A88</f>
        <v>Other</v>
      </c>
      <c r="B118" s="93">
        <f t="shared" si="18"/>
        <v>1</v>
      </c>
      <c r="C118" s="94" t="str">
        <f t="shared" si="18"/>
        <v>LPSM</v>
      </c>
      <c r="D118" s="46">
        <f t="shared" si="14"/>
        <v>0</v>
      </c>
      <c r="E118" s="3">
        <f t="shared" ref="E118" si="19">D118*B118</f>
        <v>0</v>
      </c>
      <c r="F118" s="45">
        <f t="shared" si="16"/>
        <v>1</v>
      </c>
      <c r="G118" s="3">
        <f t="shared" ref="G118" si="20">IF(INT(time/F118)=(time/F118),0,((1/(1+drate)^time)*((E118)*((F118-(time-(F118*(ROUNDDOWN(time/F118,0))))))/F118)*-1))</f>
        <v>0</v>
      </c>
    </row>
    <row r="119" spans="1:10" ht="13.5" thickBot="1">
      <c r="A119" s="91" t="str">
        <f t="shared" si="18"/>
        <v>Other</v>
      </c>
      <c r="B119" s="95">
        <f t="shared" si="18"/>
        <v>1</v>
      </c>
      <c r="C119" s="96" t="str">
        <f t="shared" si="18"/>
        <v>LPSM</v>
      </c>
      <c r="D119" s="49">
        <f t="shared" si="14"/>
        <v>0</v>
      </c>
      <c r="E119" s="15">
        <f t="shared" si="15"/>
        <v>0</v>
      </c>
      <c r="F119" s="48">
        <f t="shared" si="16"/>
        <v>1</v>
      </c>
      <c r="G119" s="15">
        <f t="shared" si="17"/>
        <v>0</v>
      </c>
    </row>
    <row r="120" spans="1:10" s="79" customFormat="1" ht="39.75" customHeight="1" thickTop="1">
      <c r="A120" s="74" t="s">
        <v>97</v>
      </c>
      <c r="B120" s="75"/>
      <c r="C120" s="76"/>
      <c r="D120" s="77"/>
      <c r="E120" s="78"/>
      <c r="F120" s="75"/>
      <c r="G120" s="78">
        <f>SUM(G8:G119)</f>
        <v>0</v>
      </c>
      <c r="J120" s="80"/>
    </row>
  </sheetData>
  <sheetProtection sheet="1" objects="1" scenarios="1"/>
  <phoneticPr fontId="0" type="noConversion"/>
  <printOptions horizontalCentered="1"/>
  <pageMargins left="0.5" right="0.5" top="0.75" bottom="0.5" header="0.45" footer="0.25"/>
  <pageSetup orientation="portrait" r:id="rId1"/>
  <headerFooter alignWithMargins="0">
    <oddHeader>&amp;C&amp;"Palatino,Bold"&amp;12Life Cycle Cost Analysis - Alternate #3</oddHeader>
    <oddFooter>&amp;LPrinted:  &amp;D&amp;C&amp;F&amp;R&amp;P of &amp;N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4100" r:id="rId4">
          <objectPr defaultSize="0" autoPict="0" altText="Logo Alaska Department of Education and Early Development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1228725</xdr:colOff>
                <xdr:row>5</xdr:row>
                <xdr:rowOff>304800</xdr:rowOff>
              </to>
            </anchor>
          </objectPr>
        </oleObject>
      </mc:Choice>
      <mc:Fallback>
        <oleObject progId="MSPhotoEd.3" shapeId="410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20</vt:i4>
      </vt:variant>
    </vt:vector>
  </HeadingPairs>
  <TitlesOfParts>
    <vt:vector size="24" baseType="lpstr">
      <vt:lpstr>SUMMARY</vt:lpstr>
      <vt:lpstr>Alternate 1</vt:lpstr>
      <vt:lpstr>Alternate 2</vt:lpstr>
      <vt:lpstr>Alternate 3</vt:lpstr>
      <vt:lpstr>_gsf1</vt:lpstr>
      <vt:lpstr>_gsf2</vt:lpstr>
      <vt:lpstr>_gsf3</vt:lpstr>
      <vt:lpstr>drate</vt:lpstr>
      <vt:lpstr>LCC_Alt1</vt:lpstr>
      <vt:lpstr>LCC_Alt2</vt:lpstr>
      <vt:lpstr>LCC_Alt3</vt:lpstr>
      <vt:lpstr>'Alternate 1'!Print_Area</vt:lpstr>
      <vt:lpstr>'Alternate 2'!Print_Area</vt:lpstr>
      <vt:lpstr>'Alternate 3'!Print_Area</vt:lpstr>
      <vt:lpstr>SUMMARY!Print_Area</vt:lpstr>
      <vt:lpstr>'Alternate 1'!Print_Titles</vt:lpstr>
      <vt:lpstr>'Alternate 2'!Print_Titles</vt:lpstr>
      <vt:lpstr>'Alternate 3'!Print_Titles</vt:lpstr>
      <vt:lpstr>SUMMARY!RowTitleRegion1.B2.C7.1</vt:lpstr>
      <vt:lpstr>time</vt:lpstr>
      <vt:lpstr>'Alternate 1'!TitleRegion1.A6.G120.2</vt:lpstr>
      <vt:lpstr>'Alternate 2'!TitleRegion1.A6.G120.3</vt:lpstr>
      <vt:lpstr>'Alternate 3'!TitleRegion1.A6.G120.4</vt:lpstr>
      <vt:lpstr>SUMMARY!TitleRegion2.A10.D19.2</vt:lpstr>
    </vt:vector>
  </TitlesOfParts>
  <Company>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Life Cycle Cost Analysis Worksheet Tool (2018)</dc:title>
  <dc:creator>ncoffee;Tim Mearig</dc:creator>
  <cp:lastModifiedBy>Weed, Lori (EED)</cp:lastModifiedBy>
  <cp:lastPrinted>2018-07-20T21:37:58Z</cp:lastPrinted>
  <dcterms:created xsi:type="dcterms:W3CDTF">1998-06-10T18:20:12Z</dcterms:created>
  <dcterms:modified xsi:type="dcterms:W3CDTF">2018-07-20T22:28:59Z</dcterms:modified>
</cp:coreProperties>
</file>