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Provision\Community Eligibility Option\Reports\2023-2024 CEP Report\CEP Notification Report - NEW\"/>
    </mc:Choice>
  </mc:AlternateContent>
  <xr:revisionPtr revIDLastSave="0" documentId="13_ncr:1_{C54746E1-A531-44CD-9645-E531D814E8B3}" xr6:coauthVersionLast="47" xr6:coauthVersionMax="47" xr10:uidLastSave="{00000000-0000-0000-0000-000000000000}"/>
  <workbookProtection lockStructure="1"/>
  <bookViews>
    <workbookView xWindow="-28920" yWindow="90" windowWidth="29040" windowHeight="15840" xr2:uid="{00000000-000D-0000-FFFF-FFFF00000000}"/>
  </bookViews>
  <sheets>
    <sheet name="LEA-District wide" sheetId="1" r:id="rId1"/>
    <sheet name="SFA-School Level" sheetId="3" r:id="rId2"/>
    <sheet name="NslpCepGroups" sheetId="7" state="hidden" r:id="rId3"/>
    <sheet name="GroupData" sheetId="8" state="hidden" r:id="rId4"/>
    <sheet name="cfg" sheetId="10" state="hidden" r:id="rId5"/>
    <sheet name="CEPIdentifiedStudentsSummary" sheetId="6" state="hidden" r:id="rId6"/>
  </sheets>
  <definedNames>
    <definedName name="_cepBaseYr">cfg!$B$1</definedName>
    <definedName name="_xlnm._FilterDatabase" localSheetId="5" hidden="1">CEPIdentifiedStudentsSummary!$A$1:$E$468</definedName>
    <definedName name="_xlnm._FilterDatabase" localSheetId="0" hidden="1">'LEA-District wide'!$A$1:$O$101</definedName>
    <definedName name="_xlnm._FilterDatabase" localSheetId="2" hidden="1">NslpCepGroups!$A$1:$I$403</definedName>
    <definedName name="_xlnm._FilterDatabase" localSheetId="1" hidden="1">'SFA-School Level'!$A$1:$N$1001</definedName>
    <definedName name="_xlnm.Print_Titles" localSheetId="0">'LEA-District wide'!$1:$1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7" i="3" l="1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3" i="3"/>
  <c r="N365" i="3"/>
  <c r="N366" i="3"/>
  <c r="N367" i="3"/>
  <c r="N368" i="3"/>
  <c r="N369" i="3"/>
  <c r="N370" i="3"/>
  <c r="N371" i="3"/>
  <c r="N372" i="3"/>
  <c r="N373" i="3"/>
  <c r="N374" i="3"/>
  <c r="N376" i="3"/>
  <c r="N378" i="3"/>
  <c r="N379" i="3"/>
  <c r="N380" i="3"/>
  <c r="N381" i="3"/>
  <c r="N382" i="3"/>
  <c r="N383" i="3"/>
  <c r="N384" i="3"/>
  <c r="N385" i="3"/>
  <c r="N386" i="3"/>
  <c r="N387" i="3"/>
  <c r="N388" i="3"/>
  <c r="N390" i="3"/>
  <c r="N391" i="3"/>
  <c r="N392" i="3"/>
  <c r="N393" i="3"/>
  <c r="N394" i="3"/>
  <c r="N395" i="3"/>
  <c r="N396" i="3"/>
  <c r="N398" i="3"/>
  <c r="N399" i="3"/>
  <c r="N401" i="3"/>
  <c r="N403" i="3"/>
  <c r="N404" i="3"/>
  <c r="N405" i="3"/>
  <c r="N406" i="3"/>
  <c r="N407" i="3"/>
  <c r="N408" i="3"/>
  <c r="N409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8" i="3"/>
  <c r="N129" i="3"/>
  <c r="N130" i="3"/>
  <c r="N131" i="3"/>
  <c r="N132" i="3"/>
  <c r="N133" i="3"/>
  <c r="N134" i="3"/>
  <c r="N135" i="3"/>
  <c r="N136" i="3"/>
  <c r="N137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O40" i="1"/>
  <c r="O56" i="1"/>
  <c r="O64" i="1"/>
  <c r="O72" i="1"/>
  <c r="O80" i="1"/>
  <c r="O88" i="1"/>
  <c r="O96" i="1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M1001" i="3"/>
  <c r="K1001" i="3"/>
  <c r="M1000" i="3"/>
  <c r="K1000" i="3"/>
  <c r="M999" i="3"/>
  <c r="K999" i="3"/>
  <c r="M998" i="3"/>
  <c r="K998" i="3"/>
  <c r="M997" i="3"/>
  <c r="K997" i="3"/>
  <c r="M996" i="3"/>
  <c r="K996" i="3"/>
  <c r="M995" i="3"/>
  <c r="K995" i="3"/>
  <c r="M994" i="3"/>
  <c r="K994" i="3"/>
  <c r="M993" i="3"/>
  <c r="K993" i="3"/>
  <c r="M992" i="3"/>
  <c r="K992" i="3"/>
  <c r="M991" i="3"/>
  <c r="K991" i="3"/>
  <c r="M990" i="3"/>
  <c r="K990" i="3"/>
  <c r="M989" i="3"/>
  <c r="K989" i="3"/>
  <c r="M988" i="3"/>
  <c r="K988" i="3"/>
  <c r="M987" i="3"/>
  <c r="K987" i="3"/>
  <c r="M986" i="3"/>
  <c r="K986" i="3"/>
  <c r="M985" i="3"/>
  <c r="K985" i="3"/>
  <c r="M984" i="3"/>
  <c r="K984" i="3"/>
  <c r="M983" i="3"/>
  <c r="K983" i="3"/>
  <c r="M982" i="3"/>
  <c r="K982" i="3"/>
  <c r="M981" i="3"/>
  <c r="K981" i="3"/>
  <c r="M980" i="3"/>
  <c r="K980" i="3"/>
  <c r="M979" i="3"/>
  <c r="K979" i="3"/>
  <c r="M978" i="3"/>
  <c r="K978" i="3"/>
  <c r="M977" i="3"/>
  <c r="K977" i="3"/>
  <c r="M976" i="3"/>
  <c r="K976" i="3"/>
  <c r="M975" i="3"/>
  <c r="K975" i="3"/>
  <c r="M974" i="3"/>
  <c r="K974" i="3"/>
  <c r="M973" i="3"/>
  <c r="K973" i="3"/>
  <c r="M972" i="3"/>
  <c r="K972" i="3"/>
  <c r="M971" i="3"/>
  <c r="K971" i="3"/>
  <c r="M970" i="3"/>
  <c r="K970" i="3"/>
  <c r="M969" i="3"/>
  <c r="K969" i="3"/>
  <c r="M968" i="3"/>
  <c r="K968" i="3"/>
  <c r="M967" i="3"/>
  <c r="K967" i="3"/>
  <c r="M966" i="3"/>
  <c r="K966" i="3"/>
  <c r="M965" i="3"/>
  <c r="K965" i="3"/>
  <c r="M964" i="3"/>
  <c r="K964" i="3"/>
  <c r="M963" i="3"/>
  <c r="K963" i="3"/>
  <c r="M962" i="3"/>
  <c r="K962" i="3"/>
  <c r="M961" i="3"/>
  <c r="K961" i="3"/>
  <c r="M960" i="3"/>
  <c r="K960" i="3"/>
  <c r="M959" i="3"/>
  <c r="K959" i="3"/>
  <c r="M958" i="3"/>
  <c r="K958" i="3"/>
  <c r="M957" i="3"/>
  <c r="K957" i="3"/>
  <c r="M956" i="3"/>
  <c r="K956" i="3"/>
  <c r="M955" i="3"/>
  <c r="K955" i="3"/>
  <c r="M954" i="3"/>
  <c r="K954" i="3"/>
  <c r="M953" i="3"/>
  <c r="K953" i="3"/>
  <c r="M952" i="3"/>
  <c r="K952" i="3"/>
  <c r="M951" i="3"/>
  <c r="K951" i="3"/>
  <c r="M950" i="3"/>
  <c r="K950" i="3"/>
  <c r="M949" i="3"/>
  <c r="K949" i="3"/>
  <c r="M948" i="3"/>
  <c r="K948" i="3"/>
  <c r="M947" i="3"/>
  <c r="K947" i="3"/>
  <c r="M946" i="3"/>
  <c r="K946" i="3"/>
  <c r="M945" i="3"/>
  <c r="K945" i="3"/>
  <c r="M944" i="3"/>
  <c r="K944" i="3"/>
  <c r="M943" i="3"/>
  <c r="K943" i="3"/>
  <c r="M942" i="3"/>
  <c r="K942" i="3"/>
  <c r="M941" i="3"/>
  <c r="K941" i="3"/>
  <c r="M940" i="3"/>
  <c r="K940" i="3"/>
  <c r="M939" i="3"/>
  <c r="K939" i="3"/>
  <c r="M938" i="3"/>
  <c r="K938" i="3"/>
  <c r="M937" i="3"/>
  <c r="K937" i="3"/>
  <c r="M936" i="3"/>
  <c r="K936" i="3"/>
  <c r="M935" i="3"/>
  <c r="K935" i="3"/>
  <c r="M934" i="3"/>
  <c r="K934" i="3"/>
  <c r="M933" i="3"/>
  <c r="K933" i="3"/>
  <c r="M932" i="3"/>
  <c r="K932" i="3"/>
  <c r="M931" i="3"/>
  <c r="K931" i="3"/>
  <c r="M930" i="3"/>
  <c r="K930" i="3"/>
  <c r="M929" i="3"/>
  <c r="K929" i="3"/>
  <c r="M928" i="3"/>
  <c r="K928" i="3"/>
  <c r="M927" i="3"/>
  <c r="K927" i="3"/>
  <c r="M926" i="3"/>
  <c r="K926" i="3"/>
  <c r="M925" i="3"/>
  <c r="K925" i="3"/>
  <c r="M924" i="3"/>
  <c r="K924" i="3"/>
  <c r="M923" i="3"/>
  <c r="K923" i="3"/>
  <c r="M922" i="3"/>
  <c r="K922" i="3"/>
  <c r="M921" i="3"/>
  <c r="K921" i="3"/>
  <c r="M920" i="3"/>
  <c r="K920" i="3"/>
  <c r="M919" i="3"/>
  <c r="K919" i="3"/>
  <c r="M918" i="3"/>
  <c r="K918" i="3"/>
  <c r="M917" i="3"/>
  <c r="K917" i="3"/>
  <c r="M916" i="3"/>
  <c r="K916" i="3"/>
  <c r="M915" i="3"/>
  <c r="K915" i="3"/>
  <c r="M914" i="3"/>
  <c r="K914" i="3"/>
  <c r="M913" i="3"/>
  <c r="K913" i="3"/>
  <c r="M912" i="3"/>
  <c r="K912" i="3"/>
  <c r="M911" i="3"/>
  <c r="K911" i="3"/>
  <c r="M910" i="3"/>
  <c r="K910" i="3"/>
  <c r="M909" i="3"/>
  <c r="K909" i="3"/>
  <c r="M908" i="3"/>
  <c r="K908" i="3"/>
  <c r="M907" i="3"/>
  <c r="K907" i="3"/>
  <c r="M906" i="3"/>
  <c r="K906" i="3"/>
  <c r="M905" i="3"/>
  <c r="K905" i="3"/>
  <c r="M904" i="3"/>
  <c r="K904" i="3"/>
  <c r="M903" i="3"/>
  <c r="K903" i="3"/>
  <c r="M902" i="3"/>
  <c r="K902" i="3"/>
  <c r="M901" i="3"/>
  <c r="K901" i="3"/>
  <c r="M900" i="3"/>
  <c r="K900" i="3"/>
  <c r="M899" i="3"/>
  <c r="K899" i="3"/>
  <c r="M898" i="3"/>
  <c r="K898" i="3"/>
  <c r="M897" i="3"/>
  <c r="K897" i="3"/>
  <c r="M896" i="3"/>
  <c r="K896" i="3"/>
  <c r="M895" i="3"/>
  <c r="K895" i="3"/>
  <c r="M894" i="3"/>
  <c r="K894" i="3"/>
  <c r="M893" i="3"/>
  <c r="K893" i="3"/>
  <c r="M892" i="3"/>
  <c r="K892" i="3"/>
  <c r="M891" i="3"/>
  <c r="K891" i="3"/>
  <c r="M890" i="3"/>
  <c r="K890" i="3"/>
  <c r="M889" i="3"/>
  <c r="K889" i="3"/>
  <c r="M888" i="3"/>
  <c r="K888" i="3"/>
  <c r="M887" i="3"/>
  <c r="K887" i="3"/>
  <c r="M886" i="3"/>
  <c r="K886" i="3"/>
  <c r="M885" i="3"/>
  <c r="K885" i="3"/>
  <c r="M884" i="3"/>
  <c r="K884" i="3"/>
  <c r="M883" i="3"/>
  <c r="K883" i="3"/>
  <c r="M882" i="3"/>
  <c r="K882" i="3"/>
  <c r="M881" i="3"/>
  <c r="K881" i="3"/>
  <c r="M880" i="3"/>
  <c r="K880" i="3"/>
  <c r="M879" i="3"/>
  <c r="K879" i="3"/>
  <c r="M878" i="3"/>
  <c r="K878" i="3"/>
  <c r="M877" i="3"/>
  <c r="K877" i="3"/>
  <c r="M876" i="3"/>
  <c r="K876" i="3"/>
  <c r="M875" i="3"/>
  <c r="K875" i="3"/>
  <c r="M874" i="3"/>
  <c r="K874" i="3"/>
  <c r="M873" i="3"/>
  <c r="K873" i="3"/>
  <c r="M872" i="3"/>
  <c r="K872" i="3"/>
  <c r="M871" i="3"/>
  <c r="K871" i="3"/>
  <c r="M870" i="3"/>
  <c r="K870" i="3"/>
  <c r="M869" i="3"/>
  <c r="K869" i="3"/>
  <c r="M868" i="3"/>
  <c r="K868" i="3"/>
  <c r="M867" i="3"/>
  <c r="K867" i="3"/>
  <c r="M866" i="3"/>
  <c r="K866" i="3"/>
  <c r="M865" i="3"/>
  <c r="K865" i="3"/>
  <c r="M864" i="3"/>
  <c r="K864" i="3"/>
  <c r="M863" i="3"/>
  <c r="K863" i="3"/>
  <c r="M862" i="3"/>
  <c r="K862" i="3"/>
  <c r="M861" i="3"/>
  <c r="K861" i="3"/>
  <c r="M860" i="3"/>
  <c r="K860" i="3"/>
  <c r="M859" i="3"/>
  <c r="K859" i="3"/>
  <c r="M858" i="3"/>
  <c r="K858" i="3"/>
  <c r="M857" i="3"/>
  <c r="K857" i="3"/>
  <c r="M856" i="3"/>
  <c r="K856" i="3"/>
  <c r="M855" i="3"/>
  <c r="K855" i="3"/>
  <c r="M854" i="3"/>
  <c r="K854" i="3"/>
  <c r="M853" i="3"/>
  <c r="K853" i="3"/>
  <c r="M852" i="3"/>
  <c r="K852" i="3"/>
  <c r="M851" i="3"/>
  <c r="K851" i="3"/>
  <c r="M850" i="3"/>
  <c r="K850" i="3"/>
  <c r="M849" i="3"/>
  <c r="K849" i="3"/>
  <c r="M848" i="3"/>
  <c r="K848" i="3"/>
  <c r="M847" i="3"/>
  <c r="K847" i="3"/>
  <c r="M846" i="3"/>
  <c r="K846" i="3"/>
  <c r="M845" i="3"/>
  <c r="K845" i="3"/>
  <c r="M844" i="3"/>
  <c r="K844" i="3"/>
  <c r="M843" i="3"/>
  <c r="K843" i="3"/>
  <c r="M842" i="3"/>
  <c r="K842" i="3"/>
  <c r="M841" i="3"/>
  <c r="K841" i="3"/>
  <c r="M840" i="3"/>
  <c r="K840" i="3"/>
  <c r="M839" i="3"/>
  <c r="K839" i="3"/>
  <c r="M838" i="3"/>
  <c r="K838" i="3"/>
  <c r="M837" i="3"/>
  <c r="K837" i="3"/>
  <c r="M836" i="3"/>
  <c r="K836" i="3"/>
  <c r="M835" i="3"/>
  <c r="K835" i="3"/>
  <c r="M834" i="3"/>
  <c r="K834" i="3"/>
  <c r="M833" i="3"/>
  <c r="K833" i="3"/>
  <c r="M832" i="3"/>
  <c r="K832" i="3"/>
  <c r="M831" i="3"/>
  <c r="K831" i="3"/>
  <c r="M830" i="3"/>
  <c r="K830" i="3"/>
  <c r="M829" i="3"/>
  <c r="K829" i="3"/>
  <c r="M828" i="3"/>
  <c r="K828" i="3"/>
  <c r="M827" i="3"/>
  <c r="K827" i="3"/>
  <c r="M826" i="3"/>
  <c r="K826" i="3"/>
  <c r="M825" i="3"/>
  <c r="K825" i="3"/>
  <c r="M824" i="3"/>
  <c r="K824" i="3"/>
  <c r="M823" i="3"/>
  <c r="K823" i="3"/>
  <c r="M822" i="3"/>
  <c r="K822" i="3"/>
  <c r="M821" i="3"/>
  <c r="K821" i="3"/>
  <c r="M820" i="3"/>
  <c r="K820" i="3"/>
  <c r="M819" i="3"/>
  <c r="K819" i="3"/>
  <c r="M818" i="3"/>
  <c r="K818" i="3"/>
  <c r="M817" i="3"/>
  <c r="K817" i="3"/>
  <c r="M816" i="3"/>
  <c r="K816" i="3"/>
  <c r="M815" i="3"/>
  <c r="K815" i="3"/>
  <c r="M814" i="3"/>
  <c r="K814" i="3"/>
  <c r="M813" i="3"/>
  <c r="K813" i="3"/>
  <c r="M812" i="3"/>
  <c r="K812" i="3"/>
  <c r="M811" i="3"/>
  <c r="K811" i="3"/>
  <c r="M810" i="3"/>
  <c r="K810" i="3"/>
  <c r="M809" i="3"/>
  <c r="K809" i="3"/>
  <c r="M808" i="3"/>
  <c r="K808" i="3"/>
  <c r="M807" i="3"/>
  <c r="K807" i="3"/>
  <c r="M806" i="3"/>
  <c r="K806" i="3"/>
  <c r="M805" i="3"/>
  <c r="K805" i="3"/>
  <c r="M804" i="3"/>
  <c r="K804" i="3"/>
  <c r="M803" i="3"/>
  <c r="K803" i="3"/>
  <c r="M802" i="3"/>
  <c r="K802" i="3"/>
  <c r="M801" i="3"/>
  <c r="K801" i="3"/>
  <c r="M800" i="3"/>
  <c r="K800" i="3"/>
  <c r="M799" i="3"/>
  <c r="K799" i="3"/>
  <c r="M798" i="3"/>
  <c r="K798" i="3"/>
  <c r="M797" i="3"/>
  <c r="K797" i="3"/>
  <c r="M796" i="3"/>
  <c r="K796" i="3"/>
  <c r="M795" i="3"/>
  <c r="K795" i="3"/>
  <c r="M794" i="3"/>
  <c r="K794" i="3"/>
  <c r="M793" i="3"/>
  <c r="K793" i="3"/>
  <c r="M792" i="3"/>
  <c r="K792" i="3"/>
  <c r="M791" i="3"/>
  <c r="K791" i="3"/>
  <c r="M790" i="3"/>
  <c r="K790" i="3"/>
  <c r="M789" i="3"/>
  <c r="K789" i="3"/>
  <c r="M788" i="3"/>
  <c r="K788" i="3"/>
  <c r="M787" i="3"/>
  <c r="K787" i="3"/>
  <c r="M786" i="3"/>
  <c r="K786" i="3"/>
  <c r="M785" i="3"/>
  <c r="K785" i="3"/>
  <c r="M784" i="3"/>
  <c r="K784" i="3"/>
  <c r="M783" i="3"/>
  <c r="K783" i="3"/>
  <c r="M782" i="3"/>
  <c r="K782" i="3"/>
  <c r="M781" i="3"/>
  <c r="K781" i="3"/>
  <c r="M780" i="3"/>
  <c r="K780" i="3"/>
  <c r="M779" i="3"/>
  <c r="K779" i="3"/>
  <c r="M778" i="3"/>
  <c r="K778" i="3"/>
  <c r="M777" i="3"/>
  <c r="K777" i="3"/>
  <c r="M776" i="3"/>
  <c r="K776" i="3"/>
  <c r="M775" i="3"/>
  <c r="K775" i="3"/>
  <c r="M774" i="3"/>
  <c r="K774" i="3"/>
  <c r="M773" i="3"/>
  <c r="K773" i="3"/>
  <c r="M772" i="3"/>
  <c r="K772" i="3"/>
  <c r="M771" i="3"/>
  <c r="K771" i="3"/>
  <c r="M770" i="3"/>
  <c r="K770" i="3"/>
  <c r="M769" i="3"/>
  <c r="K769" i="3"/>
  <c r="M768" i="3"/>
  <c r="K768" i="3"/>
  <c r="M767" i="3"/>
  <c r="K767" i="3"/>
  <c r="M766" i="3"/>
  <c r="K766" i="3"/>
  <c r="M765" i="3"/>
  <c r="K765" i="3"/>
  <c r="M764" i="3"/>
  <c r="K764" i="3"/>
  <c r="M763" i="3"/>
  <c r="K763" i="3"/>
  <c r="M762" i="3"/>
  <c r="K762" i="3"/>
  <c r="M761" i="3"/>
  <c r="K761" i="3"/>
  <c r="M760" i="3"/>
  <c r="K760" i="3"/>
  <c r="M759" i="3"/>
  <c r="K759" i="3"/>
  <c r="M758" i="3"/>
  <c r="K758" i="3"/>
  <c r="M757" i="3"/>
  <c r="K757" i="3"/>
  <c r="M756" i="3"/>
  <c r="K756" i="3"/>
  <c r="M755" i="3"/>
  <c r="K755" i="3"/>
  <c r="M754" i="3"/>
  <c r="K754" i="3"/>
  <c r="M753" i="3"/>
  <c r="K753" i="3"/>
  <c r="M752" i="3"/>
  <c r="K752" i="3"/>
  <c r="M751" i="3"/>
  <c r="K751" i="3"/>
  <c r="M750" i="3"/>
  <c r="K750" i="3"/>
  <c r="M749" i="3"/>
  <c r="K749" i="3"/>
  <c r="M748" i="3"/>
  <c r="K748" i="3"/>
  <c r="M747" i="3"/>
  <c r="K747" i="3"/>
  <c r="M746" i="3"/>
  <c r="K746" i="3"/>
  <c r="M745" i="3"/>
  <c r="K745" i="3"/>
  <c r="M744" i="3"/>
  <c r="K744" i="3"/>
  <c r="M743" i="3"/>
  <c r="K743" i="3"/>
  <c r="M742" i="3"/>
  <c r="K742" i="3"/>
  <c r="M741" i="3"/>
  <c r="K741" i="3"/>
  <c r="M740" i="3"/>
  <c r="K740" i="3"/>
  <c r="M739" i="3"/>
  <c r="K739" i="3"/>
  <c r="M738" i="3"/>
  <c r="K738" i="3"/>
  <c r="M737" i="3"/>
  <c r="K737" i="3"/>
  <c r="M736" i="3"/>
  <c r="K736" i="3"/>
  <c r="M735" i="3"/>
  <c r="K735" i="3"/>
  <c r="M734" i="3"/>
  <c r="K734" i="3"/>
  <c r="M733" i="3"/>
  <c r="K733" i="3"/>
  <c r="M732" i="3"/>
  <c r="K732" i="3"/>
  <c r="M731" i="3"/>
  <c r="K731" i="3"/>
  <c r="M730" i="3"/>
  <c r="K730" i="3"/>
  <c r="M729" i="3"/>
  <c r="K729" i="3"/>
  <c r="M728" i="3"/>
  <c r="K728" i="3"/>
  <c r="M727" i="3"/>
  <c r="K727" i="3"/>
  <c r="M726" i="3"/>
  <c r="K726" i="3"/>
  <c r="M725" i="3"/>
  <c r="K725" i="3"/>
  <c r="M724" i="3"/>
  <c r="K724" i="3"/>
  <c r="M723" i="3"/>
  <c r="K723" i="3"/>
  <c r="M722" i="3"/>
  <c r="K722" i="3"/>
  <c r="M721" i="3"/>
  <c r="K721" i="3"/>
  <c r="M720" i="3"/>
  <c r="K720" i="3"/>
  <c r="M719" i="3"/>
  <c r="K719" i="3"/>
  <c r="M718" i="3"/>
  <c r="K718" i="3"/>
  <c r="M717" i="3"/>
  <c r="K717" i="3"/>
  <c r="M716" i="3"/>
  <c r="K716" i="3"/>
  <c r="M715" i="3"/>
  <c r="K715" i="3"/>
  <c r="M714" i="3"/>
  <c r="K714" i="3"/>
  <c r="M713" i="3"/>
  <c r="K713" i="3"/>
  <c r="M712" i="3"/>
  <c r="K712" i="3"/>
  <c r="M711" i="3"/>
  <c r="K711" i="3"/>
  <c r="M710" i="3"/>
  <c r="K710" i="3"/>
  <c r="M709" i="3"/>
  <c r="K709" i="3"/>
  <c r="M708" i="3"/>
  <c r="K708" i="3"/>
  <c r="M707" i="3"/>
  <c r="K707" i="3"/>
  <c r="M706" i="3"/>
  <c r="K706" i="3"/>
  <c r="M705" i="3"/>
  <c r="K705" i="3"/>
  <c r="M704" i="3"/>
  <c r="K704" i="3"/>
  <c r="M703" i="3"/>
  <c r="K703" i="3"/>
  <c r="M702" i="3"/>
  <c r="K702" i="3"/>
  <c r="M701" i="3"/>
  <c r="K701" i="3"/>
  <c r="M700" i="3"/>
  <c r="K700" i="3"/>
  <c r="M699" i="3"/>
  <c r="K699" i="3"/>
  <c r="M698" i="3"/>
  <c r="K698" i="3"/>
  <c r="M697" i="3"/>
  <c r="K697" i="3"/>
  <c r="M696" i="3"/>
  <c r="K696" i="3"/>
  <c r="M695" i="3"/>
  <c r="K695" i="3"/>
  <c r="M694" i="3"/>
  <c r="K694" i="3"/>
  <c r="M693" i="3"/>
  <c r="K693" i="3"/>
  <c r="M692" i="3"/>
  <c r="K692" i="3"/>
  <c r="M691" i="3"/>
  <c r="K691" i="3"/>
  <c r="M690" i="3"/>
  <c r="K690" i="3"/>
  <c r="M689" i="3"/>
  <c r="K689" i="3"/>
  <c r="M688" i="3"/>
  <c r="K688" i="3"/>
  <c r="M687" i="3"/>
  <c r="K687" i="3"/>
  <c r="M686" i="3"/>
  <c r="K686" i="3"/>
  <c r="M685" i="3"/>
  <c r="K685" i="3"/>
  <c r="M684" i="3"/>
  <c r="K684" i="3"/>
  <c r="M683" i="3"/>
  <c r="K683" i="3"/>
  <c r="M682" i="3"/>
  <c r="K682" i="3"/>
  <c r="M681" i="3"/>
  <c r="K681" i="3"/>
  <c r="M680" i="3"/>
  <c r="K680" i="3"/>
  <c r="M679" i="3"/>
  <c r="K679" i="3"/>
  <c r="M678" i="3"/>
  <c r="K678" i="3"/>
  <c r="M677" i="3"/>
  <c r="K677" i="3"/>
  <c r="M676" i="3"/>
  <c r="K676" i="3"/>
  <c r="M675" i="3"/>
  <c r="K675" i="3"/>
  <c r="M674" i="3"/>
  <c r="K674" i="3"/>
  <c r="M673" i="3"/>
  <c r="K673" i="3"/>
  <c r="M672" i="3"/>
  <c r="K672" i="3"/>
  <c r="M671" i="3"/>
  <c r="K671" i="3"/>
  <c r="M670" i="3"/>
  <c r="K670" i="3"/>
  <c r="M669" i="3"/>
  <c r="K669" i="3"/>
  <c r="M668" i="3"/>
  <c r="K668" i="3"/>
  <c r="M667" i="3"/>
  <c r="K667" i="3"/>
  <c r="M666" i="3"/>
  <c r="K666" i="3"/>
  <c r="M665" i="3"/>
  <c r="K665" i="3"/>
  <c r="M664" i="3"/>
  <c r="K664" i="3"/>
  <c r="M663" i="3"/>
  <c r="K663" i="3"/>
  <c r="M662" i="3"/>
  <c r="K662" i="3"/>
  <c r="M661" i="3"/>
  <c r="K661" i="3"/>
  <c r="M660" i="3"/>
  <c r="K660" i="3"/>
  <c r="M659" i="3"/>
  <c r="K659" i="3"/>
  <c r="M658" i="3"/>
  <c r="K658" i="3"/>
  <c r="M657" i="3"/>
  <c r="K657" i="3"/>
  <c r="M656" i="3"/>
  <c r="K656" i="3"/>
  <c r="M655" i="3"/>
  <c r="K655" i="3"/>
  <c r="M654" i="3"/>
  <c r="K654" i="3"/>
  <c r="M653" i="3"/>
  <c r="K653" i="3"/>
  <c r="M652" i="3"/>
  <c r="K652" i="3"/>
  <c r="M651" i="3"/>
  <c r="K651" i="3"/>
  <c r="M650" i="3"/>
  <c r="K650" i="3"/>
  <c r="M649" i="3"/>
  <c r="K649" i="3"/>
  <c r="M648" i="3"/>
  <c r="K648" i="3"/>
  <c r="M647" i="3"/>
  <c r="K647" i="3"/>
  <c r="M646" i="3"/>
  <c r="K646" i="3"/>
  <c r="M645" i="3"/>
  <c r="K645" i="3"/>
  <c r="M644" i="3"/>
  <c r="K644" i="3"/>
  <c r="M643" i="3"/>
  <c r="K643" i="3"/>
  <c r="M642" i="3"/>
  <c r="K642" i="3"/>
  <c r="M641" i="3"/>
  <c r="K641" i="3"/>
  <c r="M640" i="3"/>
  <c r="K640" i="3"/>
  <c r="M639" i="3"/>
  <c r="K639" i="3"/>
  <c r="M638" i="3"/>
  <c r="K638" i="3"/>
  <c r="M637" i="3"/>
  <c r="K637" i="3"/>
  <c r="M636" i="3"/>
  <c r="K636" i="3"/>
  <c r="M635" i="3"/>
  <c r="K635" i="3"/>
  <c r="M634" i="3"/>
  <c r="K634" i="3"/>
  <c r="M633" i="3"/>
  <c r="K633" i="3"/>
  <c r="M632" i="3"/>
  <c r="K632" i="3"/>
  <c r="M631" i="3"/>
  <c r="K631" i="3"/>
  <c r="M630" i="3"/>
  <c r="K630" i="3"/>
  <c r="M629" i="3"/>
  <c r="K629" i="3"/>
  <c r="M628" i="3"/>
  <c r="K628" i="3"/>
  <c r="M627" i="3"/>
  <c r="K627" i="3"/>
  <c r="M626" i="3"/>
  <c r="K626" i="3"/>
  <c r="M625" i="3"/>
  <c r="K625" i="3"/>
  <c r="M624" i="3"/>
  <c r="K624" i="3"/>
  <c r="M623" i="3"/>
  <c r="K623" i="3"/>
  <c r="M622" i="3"/>
  <c r="K622" i="3"/>
  <c r="M621" i="3"/>
  <c r="K621" i="3"/>
  <c r="M620" i="3"/>
  <c r="K620" i="3"/>
  <c r="M619" i="3"/>
  <c r="K619" i="3"/>
  <c r="M618" i="3"/>
  <c r="K618" i="3"/>
  <c r="M617" i="3"/>
  <c r="K617" i="3"/>
  <c r="M616" i="3"/>
  <c r="K616" i="3"/>
  <c r="M615" i="3"/>
  <c r="K615" i="3"/>
  <c r="M614" i="3"/>
  <c r="K614" i="3"/>
  <c r="M613" i="3"/>
  <c r="K613" i="3"/>
  <c r="M612" i="3"/>
  <c r="K612" i="3"/>
  <c r="M611" i="3"/>
  <c r="K611" i="3"/>
  <c r="M610" i="3"/>
  <c r="K610" i="3"/>
  <c r="M609" i="3"/>
  <c r="K609" i="3"/>
  <c r="M608" i="3"/>
  <c r="K608" i="3"/>
  <c r="M607" i="3"/>
  <c r="K607" i="3"/>
  <c r="M606" i="3"/>
  <c r="K606" i="3"/>
  <c r="M605" i="3"/>
  <c r="K605" i="3"/>
  <c r="M604" i="3"/>
  <c r="K604" i="3"/>
  <c r="M603" i="3"/>
  <c r="K603" i="3"/>
  <c r="M602" i="3"/>
  <c r="K602" i="3"/>
  <c r="M601" i="3"/>
  <c r="K601" i="3"/>
  <c r="M600" i="3"/>
  <c r="K600" i="3"/>
  <c r="M599" i="3"/>
  <c r="K599" i="3"/>
  <c r="M598" i="3"/>
  <c r="K598" i="3"/>
  <c r="M597" i="3"/>
  <c r="K597" i="3"/>
  <c r="M596" i="3"/>
  <c r="K596" i="3"/>
  <c r="M595" i="3"/>
  <c r="K595" i="3"/>
  <c r="M594" i="3"/>
  <c r="K594" i="3"/>
  <c r="M593" i="3"/>
  <c r="K593" i="3"/>
  <c r="M592" i="3"/>
  <c r="K592" i="3"/>
  <c r="M591" i="3"/>
  <c r="K591" i="3"/>
  <c r="M590" i="3"/>
  <c r="K590" i="3"/>
  <c r="M589" i="3"/>
  <c r="K589" i="3"/>
  <c r="M588" i="3"/>
  <c r="K588" i="3"/>
  <c r="M587" i="3"/>
  <c r="K587" i="3"/>
  <c r="M586" i="3"/>
  <c r="K586" i="3"/>
  <c r="M585" i="3"/>
  <c r="K585" i="3"/>
  <c r="M584" i="3"/>
  <c r="K584" i="3"/>
  <c r="M583" i="3"/>
  <c r="K583" i="3"/>
  <c r="M582" i="3"/>
  <c r="K582" i="3"/>
  <c r="M581" i="3"/>
  <c r="K581" i="3"/>
  <c r="M580" i="3"/>
  <c r="K580" i="3"/>
  <c r="M579" i="3"/>
  <c r="K579" i="3"/>
  <c r="M578" i="3"/>
  <c r="K578" i="3"/>
  <c r="M577" i="3"/>
  <c r="K577" i="3"/>
  <c r="M576" i="3"/>
  <c r="K576" i="3"/>
  <c r="M575" i="3"/>
  <c r="K575" i="3"/>
  <c r="M574" i="3"/>
  <c r="K574" i="3"/>
  <c r="M573" i="3"/>
  <c r="K573" i="3"/>
  <c r="M572" i="3"/>
  <c r="K572" i="3"/>
  <c r="M571" i="3"/>
  <c r="K571" i="3"/>
  <c r="M570" i="3"/>
  <c r="K570" i="3"/>
  <c r="M569" i="3"/>
  <c r="K569" i="3"/>
  <c r="M568" i="3"/>
  <c r="K568" i="3"/>
  <c r="M567" i="3"/>
  <c r="K567" i="3"/>
  <c r="M566" i="3"/>
  <c r="K566" i="3"/>
  <c r="M565" i="3"/>
  <c r="K565" i="3"/>
  <c r="M564" i="3"/>
  <c r="K564" i="3"/>
  <c r="M563" i="3"/>
  <c r="K563" i="3"/>
  <c r="M562" i="3"/>
  <c r="K562" i="3"/>
  <c r="M561" i="3"/>
  <c r="K561" i="3"/>
  <c r="M560" i="3"/>
  <c r="K560" i="3"/>
  <c r="M559" i="3"/>
  <c r="K559" i="3"/>
  <c r="M558" i="3"/>
  <c r="K558" i="3"/>
  <c r="M557" i="3"/>
  <c r="K557" i="3"/>
  <c r="M556" i="3"/>
  <c r="K556" i="3"/>
  <c r="M555" i="3"/>
  <c r="K555" i="3"/>
  <c r="M554" i="3"/>
  <c r="K554" i="3"/>
  <c r="M553" i="3"/>
  <c r="K553" i="3"/>
  <c r="M552" i="3"/>
  <c r="K552" i="3"/>
  <c r="M551" i="3"/>
  <c r="K551" i="3"/>
  <c r="M550" i="3"/>
  <c r="K550" i="3"/>
  <c r="M549" i="3"/>
  <c r="K549" i="3"/>
  <c r="M548" i="3"/>
  <c r="K548" i="3"/>
  <c r="M547" i="3"/>
  <c r="K547" i="3"/>
  <c r="M546" i="3"/>
  <c r="K546" i="3"/>
  <c r="M545" i="3"/>
  <c r="K545" i="3"/>
  <c r="M544" i="3"/>
  <c r="K544" i="3"/>
  <c r="M543" i="3"/>
  <c r="K543" i="3"/>
  <c r="M542" i="3"/>
  <c r="K542" i="3"/>
  <c r="M541" i="3"/>
  <c r="K541" i="3"/>
  <c r="M540" i="3"/>
  <c r="K540" i="3"/>
  <c r="M539" i="3"/>
  <c r="K539" i="3"/>
  <c r="M538" i="3"/>
  <c r="K538" i="3"/>
  <c r="M537" i="3"/>
  <c r="K537" i="3"/>
  <c r="M536" i="3"/>
  <c r="K536" i="3"/>
  <c r="M535" i="3"/>
  <c r="K535" i="3"/>
  <c r="M534" i="3"/>
  <c r="K534" i="3"/>
  <c r="M533" i="3"/>
  <c r="K533" i="3"/>
  <c r="M532" i="3"/>
  <c r="K532" i="3"/>
  <c r="M531" i="3"/>
  <c r="K531" i="3"/>
  <c r="M530" i="3"/>
  <c r="K530" i="3"/>
  <c r="M529" i="3"/>
  <c r="K529" i="3"/>
  <c r="M528" i="3"/>
  <c r="K528" i="3"/>
  <c r="M527" i="3"/>
  <c r="K527" i="3"/>
  <c r="M526" i="3"/>
  <c r="K526" i="3"/>
  <c r="M525" i="3"/>
  <c r="K525" i="3"/>
  <c r="M524" i="3"/>
  <c r="K524" i="3"/>
  <c r="M523" i="3"/>
  <c r="K523" i="3"/>
  <c r="M522" i="3"/>
  <c r="K522" i="3"/>
  <c r="M521" i="3"/>
  <c r="K521" i="3"/>
  <c r="M520" i="3"/>
  <c r="K520" i="3"/>
  <c r="M519" i="3"/>
  <c r="K519" i="3"/>
  <c r="M518" i="3"/>
  <c r="K518" i="3"/>
  <c r="M517" i="3"/>
  <c r="K517" i="3"/>
  <c r="M516" i="3"/>
  <c r="K516" i="3"/>
  <c r="M515" i="3"/>
  <c r="K515" i="3"/>
  <c r="M514" i="3"/>
  <c r="K514" i="3"/>
  <c r="M513" i="3"/>
  <c r="K513" i="3"/>
  <c r="M512" i="3"/>
  <c r="K512" i="3"/>
  <c r="M511" i="3"/>
  <c r="K511" i="3"/>
  <c r="M510" i="3"/>
  <c r="K510" i="3"/>
  <c r="M509" i="3"/>
  <c r="K509" i="3"/>
  <c r="M508" i="3"/>
  <c r="K508" i="3"/>
  <c r="M507" i="3"/>
  <c r="K507" i="3"/>
  <c r="M506" i="3"/>
  <c r="K506" i="3"/>
  <c r="M505" i="3"/>
  <c r="K505" i="3"/>
  <c r="M504" i="3"/>
  <c r="K504" i="3"/>
  <c r="M503" i="3"/>
  <c r="K503" i="3"/>
  <c r="M502" i="3"/>
  <c r="K502" i="3"/>
  <c r="M501" i="3"/>
  <c r="K501" i="3"/>
  <c r="M500" i="3"/>
  <c r="K500" i="3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H111" i="7"/>
  <c r="I111" i="7"/>
  <c r="H112" i="7"/>
  <c r="I112" i="7"/>
  <c r="H113" i="7"/>
  <c r="I113" i="7"/>
  <c r="H114" i="7"/>
  <c r="I114" i="7"/>
  <c r="H115" i="7"/>
  <c r="I115" i="7"/>
  <c r="H116" i="7"/>
  <c r="I116" i="7"/>
  <c r="H117" i="7"/>
  <c r="I117" i="7"/>
  <c r="H118" i="7"/>
  <c r="I118" i="7"/>
  <c r="H119" i="7"/>
  <c r="I119" i="7"/>
  <c r="H120" i="7"/>
  <c r="I120" i="7"/>
  <c r="H121" i="7"/>
  <c r="I121" i="7"/>
  <c r="H122" i="7"/>
  <c r="I122" i="7"/>
  <c r="H123" i="7"/>
  <c r="I123" i="7"/>
  <c r="H124" i="7"/>
  <c r="I124" i="7"/>
  <c r="H125" i="7"/>
  <c r="I125" i="7"/>
  <c r="H126" i="7"/>
  <c r="I126" i="7"/>
  <c r="H127" i="7"/>
  <c r="I127" i="7"/>
  <c r="H128" i="7"/>
  <c r="I128" i="7"/>
  <c r="H129" i="7"/>
  <c r="I129" i="7"/>
  <c r="H130" i="7"/>
  <c r="I130" i="7"/>
  <c r="H131" i="7"/>
  <c r="I131" i="7"/>
  <c r="H132" i="7"/>
  <c r="I132" i="7"/>
  <c r="H133" i="7"/>
  <c r="I133" i="7"/>
  <c r="H134" i="7"/>
  <c r="I134" i="7"/>
  <c r="H135" i="7"/>
  <c r="I135" i="7"/>
  <c r="H136" i="7"/>
  <c r="I136" i="7"/>
  <c r="H137" i="7"/>
  <c r="I137" i="7"/>
  <c r="H138" i="7"/>
  <c r="I138" i="7"/>
  <c r="H139" i="7"/>
  <c r="I139" i="7"/>
  <c r="H140" i="7"/>
  <c r="I140" i="7"/>
  <c r="H141" i="7"/>
  <c r="I141" i="7"/>
  <c r="H142" i="7"/>
  <c r="I142" i="7"/>
  <c r="H143" i="7"/>
  <c r="I143" i="7"/>
  <c r="H144" i="7"/>
  <c r="I144" i="7"/>
  <c r="H145" i="7"/>
  <c r="I145" i="7"/>
  <c r="H146" i="7"/>
  <c r="I146" i="7"/>
  <c r="H147" i="7"/>
  <c r="I147" i="7"/>
  <c r="H148" i="7"/>
  <c r="I148" i="7"/>
  <c r="H149" i="7"/>
  <c r="I149" i="7"/>
  <c r="H150" i="7"/>
  <c r="I150" i="7"/>
  <c r="H151" i="7"/>
  <c r="I151" i="7"/>
  <c r="H152" i="7"/>
  <c r="I152" i="7"/>
  <c r="H153" i="7"/>
  <c r="I153" i="7"/>
  <c r="H154" i="7"/>
  <c r="I154" i="7"/>
  <c r="H155" i="7"/>
  <c r="I155" i="7"/>
  <c r="H156" i="7"/>
  <c r="I156" i="7"/>
  <c r="H157" i="7"/>
  <c r="I157" i="7"/>
  <c r="H158" i="7"/>
  <c r="I158" i="7"/>
  <c r="H159" i="7"/>
  <c r="I159" i="7"/>
  <c r="H160" i="7"/>
  <c r="I160" i="7"/>
  <c r="H161" i="7"/>
  <c r="I161" i="7"/>
  <c r="H162" i="7"/>
  <c r="I162" i="7"/>
  <c r="H163" i="7"/>
  <c r="I163" i="7"/>
  <c r="H164" i="7"/>
  <c r="I164" i="7"/>
  <c r="H165" i="7"/>
  <c r="I165" i="7"/>
  <c r="H166" i="7"/>
  <c r="I166" i="7"/>
  <c r="H167" i="7"/>
  <c r="I167" i="7"/>
  <c r="H168" i="7"/>
  <c r="I168" i="7"/>
  <c r="H169" i="7"/>
  <c r="I169" i="7"/>
  <c r="H170" i="7"/>
  <c r="I170" i="7"/>
  <c r="H171" i="7"/>
  <c r="I171" i="7"/>
  <c r="H172" i="7"/>
  <c r="I172" i="7"/>
  <c r="H173" i="7"/>
  <c r="I173" i="7"/>
  <c r="H174" i="7"/>
  <c r="I174" i="7"/>
  <c r="H175" i="7"/>
  <c r="I175" i="7"/>
  <c r="H176" i="7"/>
  <c r="I176" i="7"/>
  <c r="H177" i="7"/>
  <c r="I177" i="7"/>
  <c r="H178" i="7"/>
  <c r="I178" i="7"/>
  <c r="H179" i="7"/>
  <c r="I179" i="7"/>
  <c r="H180" i="7"/>
  <c r="I180" i="7"/>
  <c r="H181" i="7"/>
  <c r="I181" i="7"/>
  <c r="H182" i="7"/>
  <c r="I182" i="7"/>
  <c r="H183" i="7"/>
  <c r="I183" i="7"/>
  <c r="H184" i="7"/>
  <c r="I184" i="7"/>
  <c r="H185" i="7"/>
  <c r="I185" i="7"/>
  <c r="H186" i="7"/>
  <c r="I186" i="7"/>
  <c r="H187" i="7"/>
  <c r="I187" i="7"/>
  <c r="H188" i="7"/>
  <c r="I188" i="7"/>
  <c r="H189" i="7"/>
  <c r="I189" i="7"/>
  <c r="H190" i="7"/>
  <c r="I190" i="7"/>
  <c r="H191" i="7"/>
  <c r="I191" i="7"/>
  <c r="H192" i="7"/>
  <c r="I192" i="7"/>
  <c r="H193" i="7"/>
  <c r="I193" i="7"/>
  <c r="H194" i="7"/>
  <c r="I194" i="7"/>
  <c r="H195" i="7"/>
  <c r="I195" i="7"/>
  <c r="H196" i="7"/>
  <c r="I196" i="7"/>
  <c r="H197" i="7"/>
  <c r="I197" i="7"/>
  <c r="H198" i="7"/>
  <c r="I198" i="7"/>
  <c r="H199" i="7"/>
  <c r="I199" i="7"/>
  <c r="H200" i="7"/>
  <c r="I200" i="7"/>
  <c r="H201" i="7"/>
  <c r="I201" i="7"/>
  <c r="H202" i="7"/>
  <c r="I202" i="7"/>
  <c r="H203" i="7"/>
  <c r="I203" i="7"/>
  <c r="H204" i="7"/>
  <c r="I204" i="7"/>
  <c r="H205" i="7"/>
  <c r="I205" i="7"/>
  <c r="H206" i="7"/>
  <c r="I206" i="7"/>
  <c r="H207" i="7"/>
  <c r="I207" i="7"/>
  <c r="H208" i="7"/>
  <c r="I208" i="7"/>
  <c r="H209" i="7"/>
  <c r="I209" i="7"/>
  <c r="H210" i="7"/>
  <c r="I210" i="7"/>
  <c r="H211" i="7"/>
  <c r="I211" i="7"/>
  <c r="H212" i="7"/>
  <c r="I212" i="7"/>
  <c r="H213" i="7"/>
  <c r="I213" i="7"/>
  <c r="H214" i="7"/>
  <c r="I214" i="7"/>
  <c r="H215" i="7"/>
  <c r="I215" i="7"/>
  <c r="H216" i="7"/>
  <c r="I216" i="7"/>
  <c r="H217" i="7"/>
  <c r="I217" i="7"/>
  <c r="H218" i="7"/>
  <c r="I218" i="7"/>
  <c r="H219" i="7"/>
  <c r="I219" i="7"/>
  <c r="H220" i="7"/>
  <c r="I220" i="7"/>
  <c r="H221" i="7"/>
  <c r="I221" i="7"/>
  <c r="H222" i="7"/>
  <c r="I222" i="7"/>
  <c r="H223" i="7"/>
  <c r="I223" i="7"/>
  <c r="H224" i="7"/>
  <c r="I224" i="7"/>
  <c r="H225" i="7"/>
  <c r="I225" i="7"/>
  <c r="H226" i="7"/>
  <c r="I226" i="7"/>
  <c r="H227" i="7"/>
  <c r="I227" i="7"/>
  <c r="H228" i="7"/>
  <c r="I228" i="7"/>
  <c r="H229" i="7"/>
  <c r="I229" i="7"/>
  <c r="H230" i="7"/>
  <c r="I230" i="7"/>
  <c r="H231" i="7"/>
  <c r="I231" i="7"/>
  <c r="H232" i="7"/>
  <c r="I232" i="7"/>
  <c r="H233" i="7"/>
  <c r="I233" i="7"/>
  <c r="H234" i="7"/>
  <c r="I234" i="7"/>
  <c r="H235" i="7"/>
  <c r="I235" i="7"/>
  <c r="H236" i="7"/>
  <c r="I236" i="7"/>
  <c r="H237" i="7"/>
  <c r="I237" i="7"/>
  <c r="H238" i="7"/>
  <c r="I238" i="7"/>
  <c r="H239" i="7"/>
  <c r="I239" i="7"/>
  <c r="H240" i="7"/>
  <c r="I240" i="7"/>
  <c r="H241" i="7"/>
  <c r="I241" i="7"/>
  <c r="H242" i="7"/>
  <c r="I242" i="7"/>
  <c r="H243" i="7"/>
  <c r="I243" i="7"/>
  <c r="H244" i="7"/>
  <c r="I244" i="7"/>
  <c r="H245" i="7"/>
  <c r="I245" i="7"/>
  <c r="H246" i="7"/>
  <c r="I246" i="7"/>
  <c r="H247" i="7"/>
  <c r="I247" i="7"/>
  <c r="H248" i="7"/>
  <c r="I248" i="7"/>
  <c r="H249" i="7"/>
  <c r="I249" i="7"/>
  <c r="H250" i="7"/>
  <c r="I250" i="7"/>
  <c r="H251" i="7"/>
  <c r="I251" i="7"/>
  <c r="H252" i="7"/>
  <c r="I252" i="7"/>
  <c r="H253" i="7"/>
  <c r="I253" i="7"/>
  <c r="H254" i="7"/>
  <c r="I254" i="7"/>
  <c r="H255" i="7"/>
  <c r="I255" i="7"/>
  <c r="H256" i="7"/>
  <c r="I256" i="7"/>
  <c r="H257" i="7"/>
  <c r="I257" i="7"/>
  <c r="H258" i="7"/>
  <c r="I258" i="7"/>
  <c r="H259" i="7"/>
  <c r="I259" i="7"/>
  <c r="H260" i="7"/>
  <c r="I260" i="7"/>
  <c r="H261" i="7"/>
  <c r="I261" i="7"/>
  <c r="H262" i="7"/>
  <c r="I262" i="7"/>
  <c r="H263" i="7"/>
  <c r="I263" i="7"/>
  <c r="H264" i="7"/>
  <c r="I264" i="7"/>
  <c r="H265" i="7"/>
  <c r="I265" i="7"/>
  <c r="H266" i="7"/>
  <c r="I266" i="7"/>
  <c r="H267" i="7"/>
  <c r="I267" i="7"/>
  <c r="H268" i="7"/>
  <c r="I268" i="7"/>
  <c r="H269" i="7"/>
  <c r="I269" i="7"/>
  <c r="H270" i="7"/>
  <c r="I270" i="7"/>
  <c r="H271" i="7"/>
  <c r="I271" i="7"/>
  <c r="H272" i="7"/>
  <c r="I272" i="7"/>
  <c r="H273" i="7"/>
  <c r="I273" i="7"/>
  <c r="H274" i="7"/>
  <c r="I274" i="7"/>
  <c r="H275" i="7"/>
  <c r="I275" i="7"/>
  <c r="H276" i="7"/>
  <c r="I276" i="7"/>
  <c r="H277" i="7"/>
  <c r="I277" i="7"/>
  <c r="H278" i="7"/>
  <c r="I278" i="7"/>
  <c r="H279" i="7"/>
  <c r="I279" i="7"/>
  <c r="H280" i="7"/>
  <c r="I280" i="7"/>
  <c r="H281" i="7"/>
  <c r="I281" i="7"/>
  <c r="H282" i="7"/>
  <c r="I282" i="7"/>
  <c r="H283" i="7"/>
  <c r="I283" i="7"/>
  <c r="H284" i="7"/>
  <c r="I284" i="7"/>
  <c r="H285" i="7"/>
  <c r="I285" i="7"/>
  <c r="H286" i="7"/>
  <c r="I286" i="7"/>
  <c r="H287" i="7"/>
  <c r="I287" i="7"/>
  <c r="H288" i="7"/>
  <c r="I288" i="7"/>
  <c r="H289" i="7"/>
  <c r="I289" i="7"/>
  <c r="H290" i="7"/>
  <c r="I290" i="7"/>
  <c r="H291" i="7"/>
  <c r="I291" i="7"/>
  <c r="H292" i="7"/>
  <c r="I292" i="7"/>
  <c r="H293" i="7"/>
  <c r="I293" i="7"/>
  <c r="H294" i="7"/>
  <c r="I294" i="7"/>
  <c r="H295" i="7"/>
  <c r="I295" i="7"/>
  <c r="H296" i="7"/>
  <c r="I296" i="7"/>
  <c r="H297" i="7"/>
  <c r="I297" i="7"/>
  <c r="H298" i="7"/>
  <c r="I298" i="7"/>
  <c r="H299" i="7"/>
  <c r="I299" i="7"/>
  <c r="H300" i="7"/>
  <c r="I300" i="7"/>
  <c r="H301" i="7"/>
  <c r="I301" i="7"/>
  <c r="H302" i="7"/>
  <c r="I302" i="7"/>
  <c r="H303" i="7"/>
  <c r="I303" i="7"/>
  <c r="H304" i="7"/>
  <c r="I304" i="7"/>
  <c r="H305" i="7"/>
  <c r="I305" i="7"/>
  <c r="H306" i="7"/>
  <c r="I306" i="7"/>
  <c r="H307" i="7"/>
  <c r="I307" i="7"/>
  <c r="H308" i="7"/>
  <c r="I308" i="7"/>
  <c r="H309" i="7"/>
  <c r="I309" i="7"/>
  <c r="H310" i="7"/>
  <c r="I310" i="7"/>
  <c r="H311" i="7"/>
  <c r="I311" i="7"/>
  <c r="H312" i="7"/>
  <c r="I312" i="7"/>
  <c r="H313" i="7"/>
  <c r="I313" i="7"/>
  <c r="H314" i="7"/>
  <c r="I314" i="7"/>
  <c r="H315" i="7"/>
  <c r="I315" i="7"/>
  <c r="H316" i="7"/>
  <c r="I316" i="7"/>
  <c r="H317" i="7"/>
  <c r="I317" i="7"/>
  <c r="H318" i="7"/>
  <c r="I318" i="7"/>
  <c r="H319" i="7"/>
  <c r="I319" i="7"/>
  <c r="H320" i="7"/>
  <c r="I320" i="7"/>
  <c r="H321" i="7"/>
  <c r="I321" i="7"/>
  <c r="H322" i="7"/>
  <c r="I322" i="7"/>
  <c r="H323" i="7"/>
  <c r="I323" i="7"/>
  <c r="H324" i="7"/>
  <c r="I324" i="7"/>
  <c r="H325" i="7"/>
  <c r="I325" i="7"/>
  <c r="H326" i="7"/>
  <c r="I326" i="7"/>
  <c r="H327" i="7"/>
  <c r="I327" i="7"/>
  <c r="H328" i="7"/>
  <c r="I328" i="7"/>
  <c r="H329" i="7"/>
  <c r="I329" i="7"/>
  <c r="H330" i="7"/>
  <c r="I330" i="7"/>
  <c r="H331" i="7"/>
  <c r="I331" i="7"/>
  <c r="H332" i="7"/>
  <c r="I332" i="7"/>
  <c r="H333" i="7"/>
  <c r="I333" i="7"/>
  <c r="H334" i="7"/>
  <c r="I334" i="7"/>
  <c r="H335" i="7"/>
  <c r="I335" i="7"/>
  <c r="H336" i="7"/>
  <c r="I336" i="7"/>
  <c r="H337" i="7"/>
  <c r="I337" i="7"/>
  <c r="H338" i="7"/>
  <c r="I338" i="7"/>
  <c r="H339" i="7"/>
  <c r="I339" i="7"/>
  <c r="H340" i="7"/>
  <c r="I340" i="7"/>
  <c r="H341" i="7"/>
  <c r="I341" i="7"/>
  <c r="H342" i="7"/>
  <c r="I342" i="7"/>
  <c r="H343" i="7"/>
  <c r="I343" i="7"/>
  <c r="H344" i="7"/>
  <c r="I344" i="7"/>
  <c r="H345" i="7"/>
  <c r="I345" i="7"/>
  <c r="H346" i="7"/>
  <c r="I346" i="7"/>
  <c r="H347" i="7"/>
  <c r="I347" i="7"/>
  <c r="H348" i="7"/>
  <c r="I348" i="7"/>
  <c r="H349" i="7"/>
  <c r="I349" i="7"/>
  <c r="H350" i="7"/>
  <c r="I350" i="7"/>
  <c r="H351" i="7"/>
  <c r="I351" i="7"/>
  <c r="H352" i="7"/>
  <c r="I352" i="7"/>
  <c r="H353" i="7"/>
  <c r="I353" i="7"/>
  <c r="H354" i="7"/>
  <c r="I354" i="7"/>
  <c r="H355" i="7"/>
  <c r="I355" i="7"/>
  <c r="H356" i="7"/>
  <c r="I356" i="7"/>
  <c r="H357" i="7"/>
  <c r="I357" i="7"/>
  <c r="H358" i="7"/>
  <c r="I358" i="7"/>
  <c r="H359" i="7"/>
  <c r="I359" i="7"/>
  <c r="H360" i="7"/>
  <c r="I360" i="7"/>
  <c r="H361" i="7"/>
  <c r="I361" i="7"/>
  <c r="H362" i="7"/>
  <c r="I362" i="7"/>
  <c r="H363" i="7"/>
  <c r="I363" i="7"/>
  <c r="H364" i="7"/>
  <c r="I364" i="7"/>
  <c r="H365" i="7"/>
  <c r="I365" i="7"/>
  <c r="H366" i="7"/>
  <c r="I366" i="7"/>
  <c r="H367" i="7"/>
  <c r="I367" i="7"/>
  <c r="H368" i="7"/>
  <c r="I368" i="7"/>
  <c r="H369" i="7"/>
  <c r="I369" i="7"/>
  <c r="H370" i="7"/>
  <c r="I370" i="7"/>
  <c r="H371" i="7"/>
  <c r="I371" i="7"/>
  <c r="H372" i="7"/>
  <c r="I372" i="7"/>
  <c r="H373" i="7"/>
  <c r="I373" i="7"/>
  <c r="H374" i="7"/>
  <c r="I374" i="7"/>
  <c r="H375" i="7"/>
  <c r="I375" i="7"/>
  <c r="H376" i="7"/>
  <c r="I376" i="7"/>
  <c r="H377" i="7"/>
  <c r="I377" i="7"/>
  <c r="H378" i="7"/>
  <c r="I378" i="7"/>
  <c r="H379" i="7"/>
  <c r="I379" i="7"/>
  <c r="H380" i="7"/>
  <c r="I380" i="7"/>
  <c r="H381" i="7"/>
  <c r="I381" i="7"/>
  <c r="H382" i="7"/>
  <c r="I382" i="7"/>
  <c r="H383" i="7"/>
  <c r="I383" i="7"/>
  <c r="H384" i="7"/>
  <c r="I384" i="7"/>
  <c r="H385" i="7"/>
  <c r="I385" i="7"/>
  <c r="H386" i="7"/>
  <c r="I386" i="7"/>
  <c r="H387" i="7"/>
  <c r="I387" i="7"/>
  <c r="H388" i="7"/>
  <c r="I388" i="7"/>
  <c r="H389" i="7"/>
  <c r="I389" i="7"/>
  <c r="H390" i="7"/>
  <c r="I390" i="7"/>
  <c r="H391" i="7"/>
  <c r="I391" i="7"/>
  <c r="H392" i="7"/>
  <c r="I392" i="7"/>
  <c r="H393" i="7"/>
  <c r="I393" i="7"/>
  <c r="H394" i="7"/>
  <c r="I394" i="7"/>
  <c r="H395" i="7"/>
  <c r="I395" i="7"/>
  <c r="H396" i="7"/>
  <c r="I396" i="7"/>
  <c r="H397" i="7"/>
  <c r="I397" i="7"/>
  <c r="H398" i="7"/>
  <c r="I398" i="7"/>
  <c r="H399" i="7"/>
  <c r="I399" i="7"/>
  <c r="H400" i="7"/>
  <c r="I400" i="7"/>
  <c r="H401" i="7"/>
  <c r="I401" i="7"/>
  <c r="H402" i="7"/>
  <c r="I402" i="7"/>
  <c r="H403" i="7"/>
  <c r="I403" i="7"/>
  <c r="H3" i="7"/>
  <c r="I3" i="7"/>
  <c r="H4" i="7"/>
  <c r="I4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I2" i="7"/>
  <c r="H2" i="7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L499" i="3" s="1"/>
  <c r="J498" i="3"/>
  <c r="M498" i="3" s="1"/>
  <c r="J497" i="3"/>
  <c r="L497" i="3" s="1"/>
  <c r="J496" i="3"/>
  <c r="L496" i="3" s="1"/>
  <c r="J495" i="3"/>
  <c r="K495" i="3" s="1"/>
  <c r="J494" i="3"/>
  <c r="L494" i="3" s="1"/>
  <c r="J493" i="3"/>
  <c r="L493" i="3" s="1"/>
  <c r="J492" i="3"/>
  <c r="L492" i="3" s="1"/>
  <c r="J491" i="3"/>
  <c r="L491" i="3" s="1"/>
  <c r="J490" i="3"/>
  <c r="L490" i="3" s="1"/>
  <c r="J489" i="3"/>
  <c r="L489" i="3" s="1"/>
  <c r="J488" i="3"/>
  <c r="L488" i="3" s="1"/>
  <c r="J487" i="3"/>
  <c r="L487" i="3" s="1"/>
  <c r="J486" i="3"/>
  <c r="L486" i="3" s="1"/>
  <c r="J485" i="3"/>
  <c r="L485" i="3" s="1"/>
  <c r="J484" i="3"/>
  <c r="L484" i="3" s="1"/>
  <c r="J483" i="3"/>
  <c r="L483" i="3" s="1"/>
  <c r="J482" i="3"/>
  <c r="M482" i="3" s="1"/>
  <c r="J481" i="3"/>
  <c r="L481" i="3" s="1"/>
  <c r="J480" i="3"/>
  <c r="L480" i="3" s="1"/>
  <c r="J479" i="3"/>
  <c r="K479" i="3" s="1"/>
  <c r="J478" i="3"/>
  <c r="L478" i="3" s="1"/>
  <c r="J477" i="3"/>
  <c r="L477" i="3" s="1"/>
  <c r="J476" i="3"/>
  <c r="L476" i="3" s="1"/>
  <c r="J475" i="3"/>
  <c r="L475" i="3" s="1"/>
  <c r="J474" i="3"/>
  <c r="L474" i="3" s="1"/>
  <c r="J473" i="3"/>
  <c r="L473" i="3" s="1"/>
  <c r="J472" i="3"/>
  <c r="L472" i="3" s="1"/>
  <c r="J471" i="3"/>
  <c r="L471" i="3" s="1"/>
  <c r="J470" i="3"/>
  <c r="L470" i="3" s="1"/>
  <c r="J469" i="3"/>
  <c r="L469" i="3" s="1"/>
  <c r="J468" i="3"/>
  <c r="L468" i="3" s="1"/>
  <c r="J467" i="3"/>
  <c r="L467" i="3" s="1"/>
  <c r="J466" i="3"/>
  <c r="M466" i="3" s="1"/>
  <c r="J465" i="3"/>
  <c r="L465" i="3" s="1"/>
  <c r="J464" i="3"/>
  <c r="L464" i="3" s="1"/>
  <c r="J463" i="3"/>
  <c r="K463" i="3" s="1"/>
  <c r="J462" i="3"/>
  <c r="L462" i="3" s="1"/>
  <c r="J461" i="3"/>
  <c r="L461" i="3" s="1"/>
  <c r="J460" i="3"/>
  <c r="L460" i="3" s="1"/>
  <c r="J459" i="3"/>
  <c r="L459" i="3" s="1"/>
  <c r="J458" i="3"/>
  <c r="L458" i="3" s="1"/>
  <c r="J457" i="3"/>
  <c r="L457" i="3" s="1"/>
  <c r="J456" i="3"/>
  <c r="L456" i="3" s="1"/>
  <c r="J455" i="3"/>
  <c r="L455" i="3" s="1"/>
  <c r="J454" i="3"/>
  <c r="L454" i="3" s="1"/>
  <c r="J453" i="3"/>
  <c r="L453" i="3" s="1"/>
  <c r="J452" i="3"/>
  <c r="L452" i="3" s="1"/>
  <c r="J451" i="3"/>
  <c r="L451" i="3" s="1"/>
  <c r="J450" i="3"/>
  <c r="M450" i="3" s="1"/>
  <c r="J449" i="3"/>
  <c r="L449" i="3" s="1"/>
  <c r="J448" i="3"/>
  <c r="L448" i="3" s="1"/>
  <c r="J447" i="3"/>
  <c r="K447" i="3" s="1"/>
  <c r="J446" i="3"/>
  <c r="L446" i="3" s="1"/>
  <c r="J445" i="3"/>
  <c r="L445" i="3" s="1"/>
  <c r="J444" i="3"/>
  <c r="L444" i="3" s="1"/>
  <c r="J443" i="3"/>
  <c r="L443" i="3" s="1"/>
  <c r="J442" i="3"/>
  <c r="L442" i="3" s="1"/>
  <c r="J441" i="3"/>
  <c r="L441" i="3" s="1"/>
  <c r="J440" i="3"/>
  <c r="L440" i="3" s="1"/>
  <c r="J439" i="3"/>
  <c r="L439" i="3" s="1"/>
  <c r="J438" i="3"/>
  <c r="L438" i="3" s="1"/>
  <c r="J437" i="3"/>
  <c r="L437" i="3" s="1"/>
  <c r="J436" i="3"/>
  <c r="L436" i="3" s="1"/>
  <c r="J435" i="3"/>
  <c r="L435" i="3" s="1"/>
  <c r="J434" i="3"/>
  <c r="M434" i="3" s="1"/>
  <c r="J433" i="3"/>
  <c r="L433" i="3" s="1"/>
  <c r="J432" i="3"/>
  <c r="L432" i="3" s="1"/>
  <c r="J431" i="3"/>
  <c r="K431" i="3" s="1"/>
  <c r="J430" i="3"/>
  <c r="L430" i="3" s="1"/>
  <c r="J429" i="3"/>
  <c r="L429" i="3" s="1"/>
  <c r="J428" i="3"/>
  <c r="L428" i="3" s="1"/>
  <c r="J427" i="3"/>
  <c r="L427" i="3" s="1"/>
  <c r="J426" i="3"/>
  <c r="L426" i="3" s="1"/>
  <c r="J425" i="3"/>
  <c r="L425" i="3" s="1"/>
  <c r="J424" i="3"/>
  <c r="L424" i="3" s="1"/>
  <c r="J423" i="3"/>
  <c r="L423" i="3" s="1"/>
  <c r="J422" i="3"/>
  <c r="L422" i="3" s="1"/>
  <c r="J421" i="3"/>
  <c r="L421" i="3" s="1"/>
  <c r="J420" i="3"/>
  <c r="L420" i="3" s="1"/>
  <c r="J419" i="3"/>
  <c r="L419" i="3" s="1"/>
  <c r="J418" i="3"/>
  <c r="M418" i="3" s="1"/>
  <c r="J417" i="3"/>
  <c r="L417" i="3" s="1"/>
  <c r="J416" i="3"/>
  <c r="L416" i="3" s="1"/>
  <c r="J415" i="3"/>
  <c r="K415" i="3" s="1"/>
  <c r="J414" i="3"/>
  <c r="L414" i="3" s="1"/>
  <c r="J413" i="3"/>
  <c r="L413" i="3" s="1"/>
  <c r="J412" i="3"/>
  <c r="L412" i="3" s="1"/>
  <c r="J411" i="3"/>
  <c r="L411" i="3" s="1"/>
  <c r="J410" i="3"/>
  <c r="L410" i="3" s="1"/>
  <c r="J409" i="3"/>
  <c r="L409" i="3" s="1"/>
  <c r="J408" i="3"/>
  <c r="L408" i="3" s="1"/>
  <c r="J407" i="3"/>
  <c r="L407" i="3" s="1"/>
  <c r="J406" i="3"/>
  <c r="L406" i="3" s="1"/>
  <c r="J405" i="3"/>
  <c r="L405" i="3" s="1"/>
  <c r="J404" i="3"/>
  <c r="L404" i="3" s="1"/>
  <c r="J403" i="3"/>
  <c r="L403" i="3" s="1"/>
  <c r="J402" i="3"/>
  <c r="M402" i="3" s="1"/>
  <c r="J401" i="3"/>
  <c r="L401" i="3" s="1"/>
  <c r="J400" i="3"/>
  <c r="L400" i="3" s="1"/>
  <c r="J399" i="3"/>
  <c r="K399" i="3" s="1"/>
  <c r="J398" i="3"/>
  <c r="L398" i="3" s="1"/>
  <c r="J397" i="3"/>
  <c r="L397" i="3" s="1"/>
  <c r="J396" i="3"/>
  <c r="L396" i="3" s="1"/>
  <c r="J395" i="3"/>
  <c r="L395" i="3" s="1"/>
  <c r="J394" i="3"/>
  <c r="L394" i="3" s="1"/>
  <c r="J393" i="3"/>
  <c r="L393" i="3" s="1"/>
  <c r="J392" i="3"/>
  <c r="L392" i="3" s="1"/>
  <c r="J391" i="3"/>
  <c r="L391" i="3" s="1"/>
  <c r="J390" i="3"/>
  <c r="L390" i="3" s="1"/>
  <c r="J389" i="3"/>
  <c r="L389" i="3" s="1"/>
  <c r="J388" i="3"/>
  <c r="L388" i="3" s="1"/>
  <c r="J387" i="3"/>
  <c r="L387" i="3" s="1"/>
  <c r="J386" i="3"/>
  <c r="M386" i="3" s="1"/>
  <c r="J385" i="3"/>
  <c r="L385" i="3" s="1"/>
  <c r="J384" i="3"/>
  <c r="L384" i="3" s="1"/>
  <c r="J383" i="3"/>
  <c r="K383" i="3" s="1"/>
  <c r="J382" i="3"/>
  <c r="L382" i="3" s="1"/>
  <c r="J381" i="3"/>
  <c r="L381" i="3" s="1"/>
  <c r="J380" i="3"/>
  <c r="L380" i="3" s="1"/>
  <c r="J379" i="3"/>
  <c r="L379" i="3" s="1"/>
  <c r="J378" i="3"/>
  <c r="L378" i="3" s="1"/>
  <c r="J377" i="3"/>
  <c r="L377" i="3" s="1"/>
  <c r="J376" i="3"/>
  <c r="L376" i="3" s="1"/>
  <c r="J375" i="3"/>
  <c r="L375" i="3" s="1"/>
  <c r="J374" i="3"/>
  <c r="L374" i="3" s="1"/>
  <c r="J373" i="3"/>
  <c r="L373" i="3" s="1"/>
  <c r="J372" i="3"/>
  <c r="L372" i="3" s="1"/>
  <c r="J371" i="3"/>
  <c r="L371" i="3" s="1"/>
  <c r="J370" i="3"/>
  <c r="M370" i="3" s="1"/>
  <c r="J369" i="3"/>
  <c r="L369" i="3" s="1"/>
  <c r="J368" i="3"/>
  <c r="L368" i="3" s="1"/>
  <c r="J367" i="3"/>
  <c r="K367" i="3" s="1"/>
  <c r="J366" i="3"/>
  <c r="L366" i="3" s="1"/>
  <c r="J365" i="3"/>
  <c r="L365" i="3" s="1"/>
  <c r="J364" i="3"/>
  <c r="L364" i="3" s="1"/>
  <c r="J363" i="3"/>
  <c r="L363" i="3" s="1"/>
  <c r="J362" i="3"/>
  <c r="L362" i="3" s="1"/>
  <c r="J361" i="3"/>
  <c r="L361" i="3" s="1"/>
  <c r="J360" i="3"/>
  <c r="L360" i="3" s="1"/>
  <c r="J359" i="3"/>
  <c r="L359" i="3" s="1"/>
  <c r="J358" i="3"/>
  <c r="L358" i="3" s="1"/>
  <c r="J357" i="3"/>
  <c r="L357" i="3" s="1"/>
  <c r="J356" i="3"/>
  <c r="L356" i="3" s="1"/>
  <c r="J355" i="3"/>
  <c r="L355" i="3" s="1"/>
  <c r="J354" i="3"/>
  <c r="M354" i="3" s="1"/>
  <c r="J353" i="3"/>
  <c r="L353" i="3" s="1"/>
  <c r="J352" i="3"/>
  <c r="L352" i="3" s="1"/>
  <c r="J351" i="3"/>
  <c r="K351" i="3" s="1"/>
  <c r="J350" i="3"/>
  <c r="L350" i="3" s="1"/>
  <c r="J349" i="3"/>
  <c r="L349" i="3" s="1"/>
  <c r="J348" i="3"/>
  <c r="L348" i="3" s="1"/>
  <c r="J347" i="3"/>
  <c r="L347" i="3" s="1"/>
  <c r="J346" i="3"/>
  <c r="L346" i="3" s="1"/>
  <c r="J345" i="3"/>
  <c r="L345" i="3" s="1"/>
  <c r="J344" i="3"/>
  <c r="L344" i="3" s="1"/>
  <c r="J343" i="3"/>
  <c r="L343" i="3" s="1"/>
  <c r="J342" i="3"/>
  <c r="L342" i="3" s="1"/>
  <c r="J341" i="3"/>
  <c r="L341" i="3" s="1"/>
  <c r="J340" i="3"/>
  <c r="L340" i="3" s="1"/>
  <c r="J339" i="3"/>
  <c r="L339" i="3" s="1"/>
  <c r="J338" i="3"/>
  <c r="M338" i="3" s="1"/>
  <c r="J337" i="3"/>
  <c r="L337" i="3" s="1"/>
  <c r="J336" i="3"/>
  <c r="L336" i="3" s="1"/>
  <c r="J335" i="3"/>
  <c r="K335" i="3" s="1"/>
  <c r="J334" i="3"/>
  <c r="L334" i="3" s="1"/>
  <c r="J333" i="3"/>
  <c r="L333" i="3" s="1"/>
  <c r="J332" i="3"/>
  <c r="L332" i="3" s="1"/>
  <c r="J331" i="3"/>
  <c r="L331" i="3" s="1"/>
  <c r="J330" i="3"/>
  <c r="L330" i="3" s="1"/>
  <c r="J329" i="3"/>
  <c r="L329" i="3" s="1"/>
  <c r="J328" i="3"/>
  <c r="L328" i="3" s="1"/>
  <c r="J327" i="3"/>
  <c r="L327" i="3" s="1"/>
  <c r="J326" i="3"/>
  <c r="L326" i="3" s="1"/>
  <c r="J325" i="3"/>
  <c r="L325" i="3" s="1"/>
  <c r="J324" i="3"/>
  <c r="L324" i="3" s="1"/>
  <c r="J323" i="3"/>
  <c r="L323" i="3" s="1"/>
  <c r="J322" i="3"/>
  <c r="M322" i="3" s="1"/>
  <c r="J321" i="3"/>
  <c r="L321" i="3" s="1"/>
  <c r="J320" i="3"/>
  <c r="L320" i="3" s="1"/>
  <c r="J319" i="3"/>
  <c r="K319" i="3" s="1"/>
  <c r="J318" i="3"/>
  <c r="L318" i="3" s="1"/>
  <c r="J317" i="3"/>
  <c r="L317" i="3" s="1"/>
  <c r="J316" i="3"/>
  <c r="L316" i="3" s="1"/>
  <c r="J315" i="3"/>
  <c r="L315" i="3" s="1"/>
  <c r="J314" i="3"/>
  <c r="L314" i="3" s="1"/>
  <c r="J313" i="3"/>
  <c r="L313" i="3" s="1"/>
  <c r="J312" i="3"/>
  <c r="L312" i="3" s="1"/>
  <c r="J311" i="3"/>
  <c r="L311" i="3" s="1"/>
  <c r="J310" i="3"/>
  <c r="L310" i="3" s="1"/>
  <c r="J309" i="3"/>
  <c r="L309" i="3" s="1"/>
  <c r="J308" i="3"/>
  <c r="L308" i="3" s="1"/>
  <c r="J307" i="3"/>
  <c r="L307" i="3" s="1"/>
  <c r="J306" i="3"/>
  <c r="M306" i="3" s="1"/>
  <c r="J305" i="3"/>
  <c r="L305" i="3" s="1"/>
  <c r="J304" i="3"/>
  <c r="L304" i="3" s="1"/>
  <c r="J303" i="3"/>
  <c r="K303" i="3" s="1"/>
  <c r="J302" i="3"/>
  <c r="L302" i="3" s="1"/>
  <c r="J301" i="3"/>
  <c r="L301" i="3" s="1"/>
  <c r="J300" i="3"/>
  <c r="L300" i="3" s="1"/>
  <c r="J299" i="3"/>
  <c r="L299" i="3" s="1"/>
  <c r="J298" i="3"/>
  <c r="L298" i="3" s="1"/>
  <c r="J297" i="3"/>
  <c r="L297" i="3" s="1"/>
  <c r="J296" i="3"/>
  <c r="L296" i="3" s="1"/>
  <c r="J295" i="3"/>
  <c r="L295" i="3" s="1"/>
  <c r="J294" i="3"/>
  <c r="L294" i="3" s="1"/>
  <c r="J293" i="3"/>
  <c r="L293" i="3" s="1"/>
  <c r="J292" i="3"/>
  <c r="L292" i="3" s="1"/>
  <c r="J291" i="3"/>
  <c r="L291" i="3" s="1"/>
  <c r="J290" i="3"/>
  <c r="M290" i="3" s="1"/>
  <c r="J289" i="3"/>
  <c r="L289" i="3" s="1"/>
  <c r="J288" i="3"/>
  <c r="L288" i="3" s="1"/>
  <c r="J287" i="3"/>
  <c r="K287" i="3" s="1"/>
  <c r="J286" i="3"/>
  <c r="L286" i="3" s="1"/>
  <c r="J285" i="3"/>
  <c r="L285" i="3" s="1"/>
  <c r="J284" i="3"/>
  <c r="L284" i="3" s="1"/>
  <c r="J283" i="3"/>
  <c r="L283" i="3" s="1"/>
  <c r="J282" i="3"/>
  <c r="L282" i="3" s="1"/>
  <c r="J281" i="3"/>
  <c r="L281" i="3" s="1"/>
  <c r="J280" i="3"/>
  <c r="L280" i="3" s="1"/>
  <c r="J279" i="3"/>
  <c r="L279" i="3" s="1"/>
  <c r="J278" i="3"/>
  <c r="L278" i="3" s="1"/>
  <c r="J277" i="3"/>
  <c r="L277" i="3" s="1"/>
  <c r="J276" i="3"/>
  <c r="L276" i="3" s="1"/>
  <c r="J275" i="3"/>
  <c r="L275" i="3" s="1"/>
  <c r="J274" i="3"/>
  <c r="M274" i="3" s="1"/>
  <c r="J273" i="3"/>
  <c r="L273" i="3" s="1"/>
  <c r="J272" i="3"/>
  <c r="L272" i="3" s="1"/>
  <c r="J271" i="3"/>
  <c r="K271" i="3" s="1"/>
  <c r="J270" i="3"/>
  <c r="L270" i="3" s="1"/>
  <c r="J269" i="3"/>
  <c r="L269" i="3" s="1"/>
  <c r="J268" i="3"/>
  <c r="L268" i="3" s="1"/>
  <c r="J267" i="3"/>
  <c r="L267" i="3" s="1"/>
  <c r="J266" i="3"/>
  <c r="L266" i="3" s="1"/>
  <c r="J265" i="3"/>
  <c r="L265" i="3" s="1"/>
  <c r="J264" i="3"/>
  <c r="L264" i="3" s="1"/>
  <c r="J263" i="3"/>
  <c r="L263" i="3" s="1"/>
  <c r="J262" i="3"/>
  <c r="L262" i="3" s="1"/>
  <c r="J261" i="3"/>
  <c r="L261" i="3" s="1"/>
  <c r="J260" i="3"/>
  <c r="L260" i="3" s="1"/>
  <c r="J259" i="3"/>
  <c r="L259" i="3" s="1"/>
  <c r="J258" i="3"/>
  <c r="M258" i="3" s="1"/>
  <c r="J257" i="3"/>
  <c r="L257" i="3" s="1"/>
  <c r="J256" i="3"/>
  <c r="L256" i="3" s="1"/>
  <c r="J255" i="3"/>
  <c r="K255" i="3" s="1"/>
  <c r="J254" i="3"/>
  <c r="L254" i="3" s="1"/>
  <c r="J253" i="3"/>
  <c r="L253" i="3" s="1"/>
  <c r="J252" i="3"/>
  <c r="L252" i="3" s="1"/>
  <c r="J251" i="3"/>
  <c r="L251" i="3" s="1"/>
  <c r="J250" i="3"/>
  <c r="L250" i="3" s="1"/>
  <c r="J249" i="3"/>
  <c r="L249" i="3" s="1"/>
  <c r="J248" i="3"/>
  <c r="L248" i="3" s="1"/>
  <c r="J247" i="3"/>
  <c r="L247" i="3" s="1"/>
  <c r="J246" i="3"/>
  <c r="L246" i="3" s="1"/>
  <c r="J245" i="3"/>
  <c r="L245" i="3" s="1"/>
  <c r="J244" i="3"/>
  <c r="L244" i="3" s="1"/>
  <c r="J243" i="3"/>
  <c r="L243" i="3" s="1"/>
  <c r="J242" i="3"/>
  <c r="M242" i="3" s="1"/>
  <c r="J241" i="3"/>
  <c r="L241" i="3" s="1"/>
  <c r="J240" i="3"/>
  <c r="L240" i="3" s="1"/>
  <c r="J239" i="3"/>
  <c r="K239" i="3" s="1"/>
  <c r="J238" i="3"/>
  <c r="L238" i="3" s="1"/>
  <c r="J237" i="3"/>
  <c r="L237" i="3" s="1"/>
  <c r="J236" i="3"/>
  <c r="L236" i="3" s="1"/>
  <c r="J235" i="3"/>
  <c r="L235" i="3" s="1"/>
  <c r="J234" i="3"/>
  <c r="L234" i="3" s="1"/>
  <c r="J233" i="3"/>
  <c r="L233" i="3" s="1"/>
  <c r="J232" i="3"/>
  <c r="L232" i="3" s="1"/>
  <c r="J231" i="3"/>
  <c r="L231" i="3" s="1"/>
  <c r="J230" i="3"/>
  <c r="L230" i="3" s="1"/>
  <c r="J229" i="3"/>
  <c r="L229" i="3" s="1"/>
  <c r="J228" i="3"/>
  <c r="L228" i="3" s="1"/>
  <c r="J227" i="3"/>
  <c r="L227" i="3" s="1"/>
  <c r="J226" i="3"/>
  <c r="M226" i="3" s="1"/>
  <c r="J225" i="3"/>
  <c r="L225" i="3" s="1"/>
  <c r="J224" i="3"/>
  <c r="L224" i="3" s="1"/>
  <c r="J223" i="3"/>
  <c r="K223" i="3" s="1"/>
  <c r="J222" i="3"/>
  <c r="L222" i="3" s="1"/>
  <c r="J221" i="3"/>
  <c r="L221" i="3" s="1"/>
  <c r="J220" i="3"/>
  <c r="L220" i="3" s="1"/>
  <c r="J219" i="3"/>
  <c r="L219" i="3" s="1"/>
  <c r="J218" i="3"/>
  <c r="L218" i="3" s="1"/>
  <c r="J217" i="3"/>
  <c r="L217" i="3" s="1"/>
  <c r="J216" i="3"/>
  <c r="L216" i="3" s="1"/>
  <c r="J215" i="3"/>
  <c r="L215" i="3" s="1"/>
  <c r="J214" i="3"/>
  <c r="L214" i="3" s="1"/>
  <c r="J213" i="3"/>
  <c r="L213" i="3" s="1"/>
  <c r="J212" i="3"/>
  <c r="L212" i="3" s="1"/>
  <c r="J211" i="3"/>
  <c r="L211" i="3" s="1"/>
  <c r="J210" i="3"/>
  <c r="M210" i="3" s="1"/>
  <c r="J209" i="3"/>
  <c r="L209" i="3" s="1"/>
  <c r="J208" i="3"/>
  <c r="L208" i="3" s="1"/>
  <c r="J207" i="3"/>
  <c r="K207" i="3" s="1"/>
  <c r="J206" i="3"/>
  <c r="L206" i="3" s="1"/>
  <c r="J205" i="3"/>
  <c r="L205" i="3" s="1"/>
  <c r="J204" i="3"/>
  <c r="L204" i="3" s="1"/>
  <c r="J203" i="3"/>
  <c r="L203" i="3" s="1"/>
  <c r="J202" i="3"/>
  <c r="L202" i="3" s="1"/>
  <c r="J201" i="3"/>
  <c r="L201" i="3" s="1"/>
  <c r="J200" i="3"/>
  <c r="L200" i="3" s="1"/>
  <c r="J199" i="3"/>
  <c r="L199" i="3" s="1"/>
  <c r="J198" i="3"/>
  <c r="L198" i="3" s="1"/>
  <c r="J197" i="3"/>
  <c r="L197" i="3" s="1"/>
  <c r="J196" i="3"/>
  <c r="L196" i="3" s="1"/>
  <c r="J195" i="3"/>
  <c r="L195" i="3" s="1"/>
  <c r="J194" i="3"/>
  <c r="M194" i="3" s="1"/>
  <c r="J193" i="3"/>
  <c r="L193" i="3" s="1"/>
  <c r="J192" i="3"/>
  <c r="L192" i="3" s="1"/>
  <c r="J191" i="3"/>
  <c r="K191" i="3" s="1"/>
  <c r="J190" i="3"/>
  <c r="L190" i="3" s="1"/>
  <c r="J189" i="3"/>
  <c r="L189" i="3" s="1"/>
  <c r="J188" i="3"/>
  <c r="L188" i="3" s="1"/>
  <c r="J187" i="3"/>
  <c r="L187" i="3" s="1"/>
  <c r="J186" i="3"/>
  <c r="L186" i="3" s="1"/>
  <c r="J185" i="3"/>
  <c r="L185" i="3" s="1"/>
  <c r="J184" i="3"/>
  <c r="L184" i="3" s="1"/>
  <c r="J183" i="3"/>
  <c r="L183" i="3" s="1"/>
  <c r="J182" i="3"/>
  <c r="L182" i="3" s="1"/>
  <c r="J181" i="3"/>
  <c r="L181" i="3" s="1"/>
  <c r="J180" i="3"/>
  <c r="L180" i="3" s="1"/>
  <c r="J179" i="3"/>
  <c r="L179" i="3" s="1"/>
  <c r="J178" i="3"/>
  <c r="M178" i="3" s="1"/>
  <c r="J177" i="3"/>
  <c r="L177" i="3" s="1"/>
  <c r="J176" i="3"/>
  <c r="L176" i="3" s="1"/>
  <c r="J175" i="3"/>
  <c r="K175" i="3" s="1"/>
  <c r="J174" i="3"/>
  <c r="L174" i="3" s="1"/>
  <c r="J173" i="3"/>
  <c r="L173" i="3" s="1"/>
  <c r="J172" i="3"/>
  <c r="L172" i="3" s="1"/>
  <c r="J171" i="3"/>
  <c r="L171" i="3" s="1"/>
  <c r="J170" i="3"/>
  <c r="L170" i="3" s="1"/>
  <c r="J169" i="3"/>
  <c r="L169" i="3" s="1"/>
  <c r="J168" i="3"/>
  <c r="L168" i="3" s="1"/>
  <c r="J167" i="3"/>
  <c r="L167" i="3" s="1"/>
  <c r="J166" i="3"/>
  <c r="L166" i="3" s="1"/>
  <c r="J165" i="3"/>
  <c r="L165" i="3" s="1"/>
  <c r="J164" i="3"/>
  <c r="L164" i="3" s="1"/>
  <c r="J163" i="3"/>
  <c r="L163" i="3" s="1"/>
  <c r="J162" i="3"/>
  <c r="M162" i="3" s="1"/>
  <c r="J161" i="3"/>
  <c r="K161" i="3" s="1"/>
  <c r="J160" i="3"/>
  <c r="M160" i="3" s="1"/>
  <c r="J159" i="3"/>
  <c r="L159" i="3" s="1"/>
  <c r="J158" i="3"/>
  <c r="M158" i="3" s="1"/>
  <c r="J157" i="3"/>
  <c r="K157" i="3" s="1"/>
  <c r="J156" i="3"/>
  <c r="L156" i="3" s="1"/>
  <c r="J155" i="3"/>
  <c r="L155" i="3" s="1"/>
  <c r="J154" i="3"/>
  <c r="M154" i="3" s="1"/>
  <c r="J153" i="3"/>
  <c r="K153" i="3" s="1"/>
  <c r="J152" i="3"/>
  <c r="M152" i="3" s="1"/>
  <c r="J151" i="3"/>
  <c r="L151" i="3" s="1"/>
  <c r="J150" i="3"/>
  <c r="M150" i="3" s="1"/>
  <c r="J149" i="3"/>
  <c r="K149" i="3" s="1"/>
  <c r="J148" i="3"/>
  <c r="L148" i="3" s="1"/>
  <c r="J147" i="3"/>
  <c r="L147" i="3" s="1"/>
  <c r="J146" i="3"/>
  <c r="M146" i="3" s="1"/>
  <c r="J145" i="3"/>
  <c r="K145" i="3" s="1"/>
  <c r="J144" i="3"/>
  <c r="M144" i="3" s="1"/>
  <c r="J143" i="3"/>
  <c r="L143" i="3" s="1"/>
  <c r="J142" i="3"/>
  <c r="M142" i="3" s="1"/>
  <c r="J141" i="3"/>
  <c r="K141" i="3" s="1"/>
  <c r="J140" i="3"/>
  <c r="L140" i="3" s="1"/>
  <c r="J139" i="3"/>
  <c r="L139" i="3" s="1"/>
  <c r="J138" i="3"/>
  <c r="M138" i="3" s="1"/>
  <c r="J137" i="3"/>
  <c r="K137" i="3" s="1"/>
  <c r="J136" i="3"/>
  <c r="M136" i="3" s="1"/>
  <c r="J135" i="3"/>
  <c r="L135" i="3" s="1"/>
  <c r="J134" i="3"/>
  <c r="M134" i="3" s="1"/>
  <c r="J133" i="3"/>
  <c r="K133" i="3" s="1"/>
  <c r="J132" i="3"/>
  <c r="L132" i="3" s="1"/>
  <c r="J131" i="3"/>
  <c r="L131" i="3" s="1"/>
  <c r="J130" i="3"/>
  <c r="M130" i="3" s="1"/>
  <c r="J129" i="3"/>
  <c r="K129" i="3" s="1"/>
  <c r="J128" i="3"/>
  <c r="M128" i="3" s="1"/>
  <c r="J127" i="3"/>
  <c r="L127" i="3" s="1"/>
  <c r="J126" i="3"/>
  <c r="M126" i="3" s="1"/>
  <c r="J125" i="3"/>
  <c r="K125" i="3" s="1"/>
  <c r="J124" i="3"/>
  <c r="L124" i="3" s="1"/>
  <c r="J123" i="3"/>
  <c r="L123" i="3" s="1"/>
  <c r="J122" i="3"/>
  <c r="M122" i="3" s="1"/>
  <c r="J121" i="3"/>
  <c r="K121" i="3" s="1"/>
  <c r="J120" i="3"/>
  <c r="M120" i="3" s="1"/>
  <c r="J119" i="3"/>
  <c r="L119" i="3" s="1"/>
  <c r="J118" i="3"/>
  <c r="M118" i="3" s="1"/>
  <c r="J117" i="3"/>
  <c r="K117" i="3" s="1"/>
  <c r="J116" i="3"/>
  <c r="L116" i="3" s="1"/>
  <c r="J115" i="3"/>
  <c r="L115" i="3" s="1"/>
  <c r="J114" i="3"/>
  <c r="M114" i="3" s="1"/>
  <c r="J113" i="3"/>
  <c r="K113" i="3" s="1"/>
  <c r="J112" i="3"/>
  <c r="M112" i="3" s="1"/>
  <c r="J111" i="3"/>
  <c r="L111" i="3" s="1"/>
  <c r="J110" i="3"/>
  <c r="M110" i="3" s="1"/>
  <c r="J109" i="3"/>
  <c r="K109" i="3" s="1"/>
  <c r="J108" i="3"/>
  <c r="L108" i="3" s="1"/>
  <c r="J107" i="3"/>
  <c r="L107" i="3" s="1"/>
  <c r="J106" i="3"/>
  <c r="M106" i="3" s="1"/>
  <c r="J105" i="3"/>
  <c r="K105" i="3" s="1"/>
  <c r="J104" i="3"/>
  <c r="M104" i="3" s="1"/>
  <c r="J103" i="3"/>
  <c r="L103" i="3" s="1"/>
  <c r="J102" i="3"/>
  <c r="M102" i="3" s="1"/>
  <c r="J101" i="3"/>
  <c r="K101" i="3" s="1"/>
  <c r="J100" i="3"/>
  <c r="L100" i="3" s="1"/>
  <c r="J99" i="3"/>
  <c r="L99" i="3" s="1"/>
  <c r="J98" i="3"/>
  <c r="M98" i="3" s="1"/>
  <c r="J97" i="3"/>
  <c r="K97" i="3" s="1"/>
  <c r="J96" i="3"/>
  <c r="M96" i="3" s="1"/>
  <c r="J95" i="3"/>
  <c r="L95" i="3" s="1"/>
  <c r="J94" i="3"/>
  <c r="M94" i="3" s="1"/>
  <c r="J93" i="3"/>
  <c r="K93" i="3" s="1"/>
  <c r="J92" i="3"/>
  <c r="L92" i="3" s="1"/>
  <c r="J91" i="3"/>
  <c r="L91" i="3" s="1"/>
  <c r="J90" i="3"/>
  <c r="M90" i="3" s="1"/>
  <c r="J89" i="3"/>
  <c r="K89" i="3" s="1"/>
  <c r="J88" i="3"/>
  <c r="M88" i="3" s="1"/>
  <c r="J87" i="3"/>
  <c r="L87" i="3" s="1"/>
  <c r="J86" i="3"/>
  <c r="M86" i="3" s="1"/>
  <c r="J85" i="3"/>
  <c r="K85" i="3" s="1"/>
  <c r="J84" i="3"/>
  <c r="L84" i="3" s="1"/>
  <c r="J83" i="3"/>
  <c r="L83" i="3" s="1"/>
  <c r="J82" i="3"/>
  <c r="M82" i="3" s="1"/>
  <c r="J81" i="3"/>
  <c r="K81" i="3" s="1"/>
  <c r="J80" i="3"/>
  <c r="M80" i="3" s="1"/>
  <c r="J79" i="3"/>
  <c r="L79" i="3" s="1"/>
  <c r="J78" i="3"/>
  <c r="M78" i="3" s="1"/>
  <c r="J77" i="3"/>
  <c r="K77" i="3" s="1"/>
  <c r="J76" i="3"/>
  <c r="L76" i="3" s="1"/>
  <c r="J75" i="3"/>
  <c r="L75" i="3" s="1"/>
  <c r="J74" i="3"/>
  <c r="M74" i="3" s="1"/>
  <c r="N74" i="3" s="1"/>
  <c r="J73" i="3"/>
  <c r="K73" i="3" s="1"/>
  <c r="J72" i="3"/>
  <c r="M72" i="3" s="1"/>
  <c r="N72" i="3" s="1"/>
  <c r="J71" i="3"/>
  <c r="L71" i="3" s="1"/>
  <c r="J70" i="3"/>
  <c r="M70" i="3" s="1"/>
  <c r="N70" i="3" s="1"/>
  <c r="J69" i="3"/>
  <c r="K69" i="3" s="1"/>
  <c r="J68" i="3"/>
  <c r="L68" i="3" s="1"/>
  <c r="J67" i="3"/>
  <c r="L67" i="3" s="1"/>
  <c r="J66" i="3"/>
  <c r="M66" i="3" s="1"/>
  <c r="N66" i="3" s="1"/>
  <c r="J65" i="3"/>
  <c r="K65" i="3" s="1"/>
  <c r="J64" i="3"/>
  <c r="M64" i="3" s="1"/>
  <c r="N64" i="3" s="1"/>
  <c r="J63" i="3"/>
  <c r="L63" i="3" s="1"/>
  <c r="J62" i="3"/>
  <c r="M62" i="3" s="1"/>
  <c r="N62" i="3" s="1"/>
  <c r="J61" i="3"/>
  <c r="K61" i="3" s="1"/>
  <c r="J60" i="3"/>
  <c r="L60" i="3" s="1"/>
  <c r="J59" i="3"/>
  <c r="L59" i="3" s="1"/>
  <c r="J58" i="3"/>
  <c r="M58" i="3" s="1"/>
  <c r="N58" i="3" s="1"/>
  <c r="J57" i="3"/>
  <c r="K57" i="3" s="1"/>
  <c r="J56" i="3"/>
  <c r="M56" i="3" s="1"/>
  <c r="N56" i="3" s="1"/>
  <c r="J55" i="3"/>
  <c r="L55" i="3" s="1"/>
  <c r="J54" i="3"/>
  <c r="M54" i="3" s="1"/>
  <c r="N54" i="3" s="1"/>
  <c r="J53" i="3"/>
  <c r="K53" i="3" s="1"/>
  <c r="J52" i="3"/>
  <c r="L52" i="3" s="1"/>
  <c r="J51" i="3"/>
  <c r="L51" i="3" s="1"/>
  <c r="J50" i="3"/>
  <c r="M50" i="3" s="1"/>
  <c r="N50" i="3" s="1"/>
  <c r="J49" i="3"/>
  <c r="K49" i="3" s="1"/>
  <c r="J48" i="3"/>
  <c r="M48" i="3" s="1"/>
  <c r="N48" i="3" s="1"/>
  <c r="J47" i="3"/>
  <c r="L47" i="3" s="1"/>
  <c r="J46" i="3"/>
  <c r="M46" i="3" s="1"/>
  <c r="N46" i="3" s="1"/>
  <c r="J45" i="3"/>
  <c r="K45" i="3" s="1"/>
  <c r="J44" i="3"/>
  <c r="L44" i="3" s="1"/>
  <c r="J43" i="3"/>
  <c r="L43" i="3" s="1"/>
  <c r="J42" i="3"/>
  <c r="M42" i="3" s="1"/>
  <c r="N42" i="3" s="1"/>
  <c r="J41" i="3"/>
  <c r="K41" i="3" s="1"/>
  <c r="J40" i="3"/>
  <c r="M40" i="3" s="1"/>
  <c r="N40" i="3" s="1"/>
  <c r="J39" i="3"/>
  <c r="L39" i="3" s="1"/>
  <c r="J38" i="3"/>
  <c r="M38" i="3" s="1"/>
  <c r="N38" i="3" s="1"/>
  <c r="J37" i="3"/>
  <c r="K37" i="3" s="1"/>
  <c r="J36" i="3"/>
  <c r="L36" i="3" s="1"/>
  <c r="J35" i="3"/>
  <c r="L35" i="3" s="1"/>
  <c r="J34" i="3"/>
  <c r="M34" i="3" s="1"/>
  <c r="N34" i="3" s="1"/>
  <c r="J33" i="3"/>
  <c r="K33" i="3" s="1"/>
  <c r="J32" i="3"/>
  <c r="M32" i="3" s="1"/>
  <c r="N32" i="3" s="1"/>
  <c r="J31" i="3"/>
  <c r="L31" i="3" s="1"/>
  <c r="J30" i="3"/>
  <c r="M30" i="3" s="1"/>
  <c r="N30" i="3" s="1"/>
  <c r="J29" i="3"/>
  <c r="K29" i="3" s="1"/>
  <c r="J28" i="3"/>
  <c r="L28" i="3" s="1"/>
  <c r="J27" i="3"/>
  <c r="L27" i="3" s="1"/>
  <c r="J26" i="3"/>
  <c r="M26" i="3" s="1"/>
  <c r="N26" i="3" s="1"/>
  <c r="J25" i="3"/>
  <c r="K25" i="3" s="1"/>
  <c r="J24" i="3"/>
  <c r="M24" i="3" s="1"/>
  <c r="N24" i="3" s="1"/>
  <c r="J23" i="3"/>
  <c r="L23" i="3" s="1"/>
  <c r="J22" i="3"/>
  <c r="M22" i="3" s="1"/>
  <c r="N22" i="3" s="1"/>
  <c r="J21" i="3"/>
  <c r="K21" i="3" s="1"/>
  <c r="J20" i="3"/>
  <c r="L20" i="3" s="1"/>
  <c r="J19" i="3"/>
  <c r="L19" i="3" s="1"/>
  <c r="J18" i="3"/>
  <c r="M18" i="3" s="1"/>
  <c r="N18" i="3" s="1"/>
  <c r="J17" i="3"/>
  <c r="K17" i="3" s="1"/>
  <c r="J16" i="3"/>
  <c r="M16" i="3" s="1"/>
  <c r="N16" i="3" s="1"/>
  <c r="J15" i="3"/>
  <c r="L15" i="3" s="1"/>
  <c r="J14" i="3"/>
  <c r="M14" i="3" s="1"/>
  <c r="N14" i="3" s="1"/>
  <c r="J13" i="3"/>
  <c r="K13" i="3" s="1"/>
  <c r="J12" i="3"/>
  <c r="L12" i="3" s="1"/>
  <c r="J11" i="3"/>
  <c r="L11" i="3" s="1"/>
  <c r="J10" i="3"/>
  <c r="M10" i="3" s="1"/>
  <c r="N10" i="3" s="1"/>
  <c r="J9" i="3"/>
  <c r="K9" i="3" s="1"/>
  <c r="J8" i="3"/>
  <c r="M8" i="3" s="1"/>
  <c r="N8" i="3" s="1"/>
  <c r="J7" i="3"/>
  <c r="L7" i="3" s="1"/>
  <c r="J6" i="3"/>
  <c r="M6" i="3" s="1"/>
  <c r="N6" i="3" s="1"/>
  <c r="J5" i="3"/>
  <c r="K5" i="3" s="1"/>
  <c r="J4" i="3"/>
  <c r="L4" i="3" s="1"/>
  <c r="J3" i="3"/>
  <c r="L3" i="3" s="1"/>
  <c r="J2" i="3"/>
  <c r="M2" i="3" s="1"/>
  <c r="N2" i="3" s="1"/>
  <c r="N101" i="1"/>
  <c r="O101" i="1" s="1"/>
  <c r="M101" i="1"/>
  <c r="N100" i="1"/>
  <c r="O100" i="1" s="1"/>
  <c r="M100" i="1"/>
  <c r="N99" i="1"/>
  <c r="O99" i="1" s="1"/>
  <c r="M99" i="1"/>
  <c r="N98" i="1"/>
  <c r="O98" i="1" s="1"/>
  <c r="M98" i="1"/>
  <c r="N97" i="1"/>
  <c r="O97" i="1" s="1"/>
  <c r="M97" i="1"/>
  <c r="N96" i="1"/>
  <c r="M96" i="1"/>
  <c r="N95" i="1"/>
  <c r="O95" i="1" s="1"/>
  <c r="M95" i="1"/>
  <c r="N94" i="1"/>
  <c r="O94" i="1" s="1"/>
  <c r="M94" i="1"/>
  <c r="N93" i="1"/>
  <c r="O93" i="1" s="1"/>
  <c r="M93" i="1"/>
  <c r="N92" i="1"/>
  <c r="O92" i="1" s="1"/>
  <c r="M92" i="1"/>
  <c r="N91" i="1"/>
  <c r="O91" i="1" s="1"/>
  <c r="M91" i="1"/>
  <c r="N90" i="1"/>
  <c r="O90" i="1" s="1"/>
  <c r="M90" i="1"/>
  <c r="N89" i="1"/>
  <c r="O89" i="1" s="1"/>
  <c r="M89" i="1"/>
  <c r="N88" i="1"/>
  <c r="M88" i="1"/>
  <c r="N87" i="1"/>
  <c r="O87" i="1" s="1"/>
  <c r="M87" i="1"/>
  <c r="N86" i="1"/>
  <c r="O86" i="1" s="1"/>
  <c r="M86" i="1"/>
  <c r="N85" i="1"/>
  <c r="O85" i="1" s="1"/>
  <c r="M85" i="1"/>
  <c r="N84" i="1"/>
  <c r="O84" i="1" s="1"/>
  <c r="M84" i="1"/>
  <c r="N83" i="1"/>
  <c r="O83" i="1" s="1"/>
  <c r="M83" i="1"/>
  <c r="N82" i="1"/>
  <c r="O82" i="1" s="1"/>
  <c r="M82" i="1"/>
  <c r="N81" i="1"/>
  <c r="O81" i="1" s="1"/>
  <c r="M81" i="1"/>
  <c r="N80" i="1"/>
  <c r="M80" i="1"/>
  <c r="N79" i="1"/>
  <c r="O79" i="1" s="1"/>
  <c r="M79" i="1"/>
  <c r="N78" i="1"/>
  <c r="O78" i="1" s="1"/>
  <c r="M78" i="1"/>
  <c r="N77" i="1"/>
  <c r="O77" i="1" s="1"/>
  <c r="M77" i="1"/>
  <c r="N76" i="1"/>
  <c r="O76" i="1" s="1"/>
  <c r="M76" i="1"/>
  <c r="N75" i="1"/>
  <c r="O75" i="1" s="1"/>
  <c r="M75" i="1"/>
  <c r="N74" i="1"/>
  <c r="O74" i="1" s="1"/>
  <c r="M74" i="1"/>
  <c r="N73" i="1"/>
  <c r="O73" i="1" s="1"/>
  <c r="M73" i="1"/>
  <c r="N72" i="1"/>
  <c r="M72" i="1"/>
  <c r="N71" i="1"/>
  <c r="O71" i="1" s="1"/>
  <c r="M71" i="1"/>
  <c r="N70" i="1"/>
  <c r="O70" i="1" s="1"/>
  <c r="M70" i="1"/>
  <c r="N69" i="1"/>
  <c r="O69" i="1" s="1"/>
  <c r="M69" i="1"/>
  <c r="N68" i="1"/>
  <c r="O68" i="1" s="1"/>
  <c r="M68" i="1"/>
  <c r="N67" i="1"/>
  <c r="O67" i="1" s="1"/>
  <c r="M67" i="1"/>
  <c r="N66" i="1"/>
  <c r="O66" i="1" s="1"/>
  <c r="M66" i="1"/>
  <c r="N65" i="1"/>
  <c r="O65" i="1" s="1"/>
  <c r="M65" i="1"/>
  <c r="N64" i="1"/>
  <c r="M64" i="1"/>
  <c r="N63" i="1"/>
  <c r="O63" i="1" s="1"/>
  <c r="M63" i="1"/>
  <c r="N62" i="1"/>
  <c r="O62" i="1" s="1"/>
  <c r="M62" i="1"/>
  <c r="N61" i="1"/>
  <c r="O61" i="1" s="1"/>
  <c r="M61" i="1"/>
  <c r="N60" i="1"/>
  <c r="O60" i="1" s="1"/>
  <c r="M60" i="1"/>
  <c r="N59" i="1"/>
  <c r="O59" i="1" s="1"/>
  <c r="M59" i="1"/>
  <c r="N58" i="1"/>
  <c r="O58" i="1" s="1"/>
  <c r="M58" i="1"/>
  <c r="N57" i="1"/>
  <c r="O57" i="1" s="1"/>
  <c r="M57" i="1"/>
  <c r="N56" i="1"/>
  <c r="M56" i="1"/>
  <c r="N52" i="1"/>
  <c r="O52" i="1" s="1"/>
  <c r="M52" i="1"/>
  <c r="N51" i="1"/>
  <c r="O51" i="1" s="1"/>
  <c r="M51" i="1"/>
  <c r="N48" i="1"/>
  <c r="O48" i="1" s="1"/>
  <c r="M48" i="1"/>
  <c r="N45" i="1"/>
  <c r="O45" i="1" s="1"/>
  <c r="M45" i="1"/>
  <c r="N42" i="1"/>
  <c r="O42" i="1" s="1"/>
  <c r="M42" i="1"/>
  <c r="N40" i="1"/>
  <c r="M40" i="1"/>
  <c r="N22" i="1"/>
  <c r="O22" i="1" s="1"/>
  <c r="M22" i="1"/>
  <c r="N15" i="1"/>
  <c r="O15" i="1" s="1"/>
  <c r="M15" i="1"/>
  <c r="N10" i="1"/>
  <c r="O10" i="1" s="1"/>
  <c r="M10" i="1"/>
  <c r="N4" i="1"/>
  <c r="O4" i="1" s="1"/>
  <c r="M4" i="1"/>
  <c r="N3" i="1"/>
  <c r="O3" i="1" s="1"/>
  <c r="M3" i="1"/>
  <c r="L3" i="1"/>
  <c r="L4" i="1"/>
  <c r="L10" i="1"/>
  <c r="L15" i="1"/>
  <c r="L22" i="1"/>
  <c r="L40" i="1"/>
  <c r="L42" i="1"/>
  <c r="L45" i="1"/>
  <c r="L48" i="1"/>
  <c r="L51" i="1"/>
  <c r="L52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C2" i="8"/>
  <c r="D2" i="8"/>
  <c r="L2" i="8"/>
  <c r="M2" i="8"/>
  <c r="N2" i="8"/>
  <c r="O2" i="8"/>
  <c r="P2" i="8"/>
  <c r="Q2" i="8"/>
  <c r="C3" i="8"/>
  <c r="D3" i="8"/>
  <c r="G3" i="8" s="1"/>
  <c r="L3" i="8"/>
  <c r="M3" i="8"/>
  <c r="N3" i="8"/>
  <c r="O3" i="8"/>
  <c r="P3" i="8"/>
  <c r="Q3" i="8"/>
  <c r="C4" i="8"/>
  <c r="D4" i="8"/>
  <c r="L4" i="8"/>
  <c r="M4" i="8"/>
  <c r="N4" i="8"/>
  <c r="O4" i="8"/>
  <c r="P4" i="8"/>
  <c r="Q4" i="8"/>
  <c r="C5" i="8"/>
  <c r="D5" i="8"/>
  <c r="G5" i="8" s="1"/>
  <c r="L5" i="8"/>
  <c r="M5" i="8"/>
  <c r="N5" i="8"/>
  <c r="O5" i="8"/>
  <c r="P5" i="8"/>
  <c r="Q5" i="8"/>
  <c r="C6" i="8"/>
  <c r="D6" i="8"/>
  <c r="L6" i="8"/>
  <c r="M6" i="8"/>
  <c r="N6" i="8"/>
  <c r="O6" i="8"/>
  <c r="P6" i="8"/>
  <c r="Q6" i="8"/>
  <c r="C7" i="8"/>
  <c r="D7" i="8"/>
  <c r="G7" i="8" s="1"/>
  <c r="L7" i="8"/>
  <c r="M7" i="8"/>
  <c r="N7" i="8"/>
  <c r="O7" i="8"/>
  <c r="P7" i="8"/>
  <c r="Q7" i="8"/>
  <c r="C8" i="8"/>
  <c r="D8" i="8"/>
  <c r="L8" i="8"/>
  <c r="M8" i="8"/>
  <c r="N8" i="8"/>
  <c r="O8" i="8"/>
  <c r="P8" i="8"/>
  <c r="Q8" i="8"/>
  <c r="C9" i="8"/>
  <c r="D9" i="8"/>
  <c r="G9" i="8" s="1"/>
  <c r="L9" i="8"/>
  <c r="M9" i="8"/>
  <c r="N9" i="8"/>
  <c r="O9" i="8"/>
  <c r="P9" i="8"/>
  <c r="Q9" i="8"/>
  <c r="C10" i="8"/>
  <c r="D10" i="8"/>
  <c r="L10" i="8"/>
  <c r="M10" i="8"/>
  <c r="N10" i="8"/>
  <c r="O10" i="8"/>
  <c r="P10" i="8"/>
  <c r="Q10" i="8"/>
  <c r="C11" i="8"/>
  <c r="D11" i="8"/>
  <c r="G11" i="8" s="1"/>
  <c r="L11" i="8"/>
  <c r="M11" i="8"/>
  <c r="N11" i="8"/>
  <c r="O11" i="8"/>
  <c r="P11" i="8"/>
  <c r="Q11" i="8"/>
  <c r="C12" i="8"/>
  <c r="D12" i="8"/>
  <c r="L12" i="8"/>
  <c r="M12" i="8"/>
  <c r="N12" i="8"/>
  <c r="O12" i="8"/>
  <c r="P12" i="8"/>
  <c r="Q12" i="8"/>
  <c r="C13" i="8"/>
  <c r="D13" i="8"/>
  <c r="G13" i="8" s="1"/>
  <c r="L13" i="8"/>
  <c r="M13" i="8"/>
  <c r="N13" i="8"/>
  <c r="O13" i="8"/>
  <c r="P13" i="8"/>
  <c r="Q13" i="8"/>
  <c r="C14" i="8"/>
  <c r="D14" i="8"/>
  <c r="L14" i="8"/>
  <c r="M14" i="8"/>
  <c r="N14" i="8"/>
  <c r="O14" i="8"/>
  <c r="P14" i="8"/>
  <c r="Q14" i="8"/>
  <c r="C15" i="8"/>
  <c r="D15" i="8"/>
  <c r="G15" i="8" s="1"/>
  <c r="L15" i="8"/>
  <c r="M15" i="8"/>
  <c r="N15" i="8"/>
  <c r="O15" i="8"/>
  <c r="P15" i="8"/>
  <c r="Q15" i="8"/>
  <c r="C16" i="8"/>
  <c r="D16" i="8"/>
  <c r="L16" i="8"/>
  <c r="M16" i="8"/>
  <c r="N16" i="8"/>
  <c r="O16" i="8"/>
  <c r="P16" i="8"/>
  <c r="Q16" i="8"/>
  <c r="C17" i="8"/>
  <c r="D17" i="8"/>
  <c r="G17" i="8" s="1"/>
  <c r="L17" i="8"/>
  <c r="M17" i="8"/>
  <c r="N17" i="8"/>
  <c r="O17" i="8"/>
  <c r="P17" i="8"/>
  <c r="Q17" i="8"/>
  <c r="C18" i="8"/>
  <c r="D18" i="8"/>
  <c r="L18" i="8"/>
  <c r="M18" i="8"/>
  <c r="N18" i="8"/>
  <c r="O18" i="8"/>
  <c r="P18" i="8"/>
  <c r="Q18" i="8"/>
  <c r="C19" i="8"/>
  <c r="D19" i="8"/>
  <c r="G19" i="8" s="1"/>
  <c r="L19" i="8"/>
  <c r="M19" i="8"/>
  <c r="N19" i="8"/>
  <c r="O19" i="8"/>
  <c r="P19" i="8"/>
  <c r="Q19" i="8"/>
  <c r="C20" i="8"/>
  <c r="D20" i="8"/>
  <c r="L20" i="8"/>
  <c r="M20" i="8"/>
  <c r="N20" i="8"/>
  <c r="O20" i="8"/>
  <c r="P20" i="8"/>
  <c r="Q20" i="8"/>
  <c r="C21" i="8"/>
  <c r="D21" i="8"/>
  <c r="G21" i="8" s="1"/>
  <c r="L21" i="8"/>
  <c r="M21" i="8"/>
  <c r="N21" i="8"/>
  <c r="O21" i="8"/>
  <c r="P21" i="8"/>
  <c r="Q21" i="8"/>
  <c r="C22" i="8"/>
  <c r="D22" i="8"/>
  <c r="L22" i="8"/>
  <c r="M22" i="8"/>
  <c r="N22" i="8"/>
  <c r="O22" i="8"/>
  <c r="P22" i="8"/>
  <c r="Q22" i="8"/>
  <c r="C23" i="8"/>
  <c r="D23" i="8"/>
  <c r="G23" i="8" s="1"/>
  <c r="L23" i="8"/>
  <c r="M23" i="8"/>
  <c r="N23" i="8"/>
  <c r="O23" i="8"/>
  <c r="P23" i="8"/>
  <c r="Q23" i="8"/>
  <c r="C24" i="8"/>
  <c r="D24" i="8"/>
  <c r="L24" i="8"/>
  <c r="M24" i="8"/>
  <c r="N24" i="8"/>
  <c r="O24" i="8"/>
  <c r="P24" i="8"/>
  <c r="Q24" i="8"/>
  <c r="C25" i="8"/>
  <c r="D25" i="8"/>
  <c r="G25" i="8" s="1"/>
  <c r="L25" i="8"/>
  <c r="M25" i="8"/>
  <c r="N25" i="8"/>
  <c r="O25" i="8"/>
  <c r="P25" i="8"/>
  <c r="Q25" i="8"/>
  <c r="C26" i="8"/>
  <c r="D26" i="8"/>
  <c r="L26" i="8"/>
  <c r="M26" i="8"/>
  <c r="N26" i="8"/>
  <c r="O26" i="8"/>
  <c r="P26" i="8"/>
  <c r="Q26" i="8"/>
  <c r="C27" i="8"/>
  <c r="D27" i="8"/>
  <c r="G27" i="8" s="1"/>
  <c r="L27" i="8"/>
  <c r="M27" i="8"/>
  <c r="N27" i="8"/>
  <c r="O27" i="8"/>
  <c r="P27" i="8"/>
  <c r="Q27" i="8"/>
  <c r="C28" i="8"/>
  <c r="D28" i="8"/>
  <c r="L28" i="8"/>
  <c r="M28" i="8"/>
  <c r="N28" i="8"/>
  <c r="O28" i="8"/>
  <c r="P28" i="8"/>
  <c r="Q28" i="8"/>
  <c r="C29" i="8"/>
  <c r="D29" i="8"/>
  <c r="G29" i="8" s="1"/>
  <c r="L29" i="8"/>
  <c r="M29" i="8"/>
  <c r="N29" i="8"/>
  <c r="O29" i="8"/>
  <c r="P29" i="8"/>
  <c r="Q29" i="8"/>
  <c r="C30" i="8"/>
  <c r="D30" i="8"/>
  <c r="L30" i="8"/>
  <c r="M30" i="8"/>
  <c r="N30" i="8"/>
  <c r="O30" i="8"/>
  <c r="P30" i="8"/>
  <c r="Q30" i="8"/>
  <c r="C31" i="8"/>
  <c r="D31" i="8"/>
  <c r="G31" i="8" s="1"/>
  <c r="L31" i="8"/>
  <c r="M31" i="8"/>
  <c r="N31" i="8"/>
  <c r="O31" i="8"/>
  <c r="P31" i="8"/>
  <c r="Q31" i="8"/>
  <c r="C32" i="8"/>
  <c r="D32" i="8"/>
  <c r="G32" i="8" s="1"/>
  <c r="L32" i="8"/>
  <c r="M32" i="8"/>
  <c r="N32" i="8"/>
  <c r="O32" i="8"/>
  <c r="P32" i="8"/>
  <c r="Q32" i="8"/>
  <c r="C33" i="8"/>
  <c r="D33" i="8"/>
  <c r="G33" i="8" s="1"/>
  <c r="L33" i="8"/>
  <c r="M33" i="8"/>
  <c r="N33" i="8"/>
  <c r="O33" i="8"/>
  <c r="P33" i="8"/>
  <c r="Q33" i="8"/>
  <c r="C34" i="8"/>
  <c r="D34" i="8"/>
  <c r="G34" i="8" s="1"/>
  <c r="L34" i="8"/>
  <c r="M34" i="8"/>
  <c r="N34" i="8"/>
  <c r="O34" i="8"/>
  <c r="P34" i="8"/>
  <c r="Q34" i="8"/>
  <c r="C35" i="8"/>
  <c r="D35" i="8"/>
  <c r="G35" i="8" s="1"/>
  <c r="L35" i="8"/>
  <c r="M35" i="8"/>
  <c r="N35" i="8"/>
  <c r="O35" i="8"/>
  <c r="P35" i="8"/>
  <c r="Q35" i="8"/>
  <c r="C36" i="8"/>
  <c r="D36" i="8"/>
  <c r="G36" i="8" s="1"/>
  <c r="L36" i="8"/>
  <c r="M36" i="8"/>
  <c r="N36" i="8"/>
  <c r="O36" i="8"/>
  <c r="P36" i="8"/>
  <c r="Q36" i="8"/>
  <c r="C37" i="8"/>
  <c r="D37" i="8"/>
  <c r="G37" i="8" s="1"/>
  <c r="L37" i="8"/>
  <c r="M37" i="8"/>
  <c r="N37" i="8"/>
  <c r="O37" i="8"/>
  <c r="P37" i="8"/>
  <c r="Q37" i="8"/>
  <c r="C38" i="8"/>
  <c r="D38" i="8"/>
  <c r="G38" i="8" s="1"/>
  <c r="L38" i="8"/>
  <c r="M38" i="8"/>
  <c r="N38" i="8"/>
  <c r="O38" i="8"/>
  <c r="P38" i="8"/>
  <c r="Q38" i="8"/>
  <c r="C39" i="8"/>
  <c r="D39" i="8"/>
  <c r="G39" i="8" s="1"/>
  <c r="L39" i="8"/>
  <c r="M39" i="8"/>
  <c r="N39" i="8"/>
  <c r="O39" i="8"/>
  <c r="P39" i="8"/>
  <c r="Q39" i="8"/>
  <c r="C40" i="8"/>
  <c r="D40" i="8"/>
  <c r="G40" i="8" s="1"/>
  <c r="L40" i="8"/>
  <c r="M40" i="8"/>
  <c r="N40" i="8"/>
  <c r="O40" i="8"/>
  <c r="P40" i="8"/>
  <c r="Q40" i="8"/>
  <c r="C41" i="8"/>
  <c r="D41" i="8"/>
  <c r="G41" i="8" s="1"/>
  <c r="L41" i="8"/>
  <c r="M41" i="8"/>
  <c r="N41" i="8"/>
  <c r="O41" i="8"/>
  <c r="P41" i="8"/>
  <c r="Q41" i="8"/>
  <c r="C42" i="8"/>
  <c r="D42" i="8"/>
  <c r="G42" i="8" s="1"/>
  <c r="L42" i="8"/>
  <c r="M42" i="8"/>
  <c r="N42" i="8"/>
  <c r="O42" i="8"/>
  <c r="P42" i="8"/>
  <c r="Q42" i="8"/>
  <c r="C43" i="8"/>
  <c r="D43" i="8"/>
  <c r="G43" i="8" s="1"/>
  <c r="L43" i="8"/>
  <c r="M43" i="8"/>
  <c r="N43" i="8"/>
  <c r="O43" i="8"/>
  <c r="P43" i="8"/>
  <c r="Q43" i="8"/>
  <c r="C44" i="8"/>
  <c r="D44" i="8"/>
  <c r="G44" i="8" s="1"/>
  <c r="L44" i="8"/>
  <c r="M44" i="8"/>
  <c r="N44" i="8"/>
  <c r="O44" i="8"/>
  <c r="P44" i="8"/>
  <c r="Q44" i="8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G1001" i="3"/>
  <c r="F1001" i="3"/>
  <c r="E1001" i="3"/>
  <c r="G1000" i="3"/>
  <c r="F1000" i="3"/>
  <c r="E1000" i="3"/>
  <c r="G999" i="3"/>
  <c r="H999" i="3" s="1"/>
  <c r="F999" i="3"/>
  <c r="E999" i="3"/>
  <c r="G998" i="3"/>
  <c r="H998" i="3" s="1"/>
  <c r="F998" i="3"/>
  <c r="E998" i="3"/>
  <c r="G997" i="3"/>
  <c r="F997" i="3"/>
  <c r="E997" i="3"/>
  <c r="G996" i="3"/>
  <c r="F996" i="3"/>
  <c r="E996" i="3"/>
  <c r="G995" i="3"/>
  <c r="H995" i="3" s="1"/>
  <c r="F995" i="3"/>
  <c r="E995" i="3"/>
  <c r="H994" i="3"/>
  <c r="G994" i="3"/>
  <c r="F994" i="3"/>
  <c r="E994" i="3"/>
  <c r="G993" i="3"/>
  <c r="F993" i="3"/>
  <c r="E993" i="3"/>
  <c r="G992" i="3"/>
  <c r="H992" i="3" s="1"/>
  <c r="F992" i="3"/>
  <c r="E992" i="3"/>
  <c r="G991" i="3"/>
  <c r="H991" i="3" s="1"/>
  <c r="F991" i="3"/>
  <c r="E991" i="3"/>
  <c r="G990" i="3"/>
  <c r="H990" i="3" s="1"/>
  <c r="F990" i="3"/>
  <c r="E990" i="3"/>
  <c r="G989" i="3"/>
  <c r="F989" i="3"/>
  <c r="E989" i="3"/>
  <c r="G988" i="3"/>
  <c r="F988" i="3"/>
  <c r="E988" i="3"/>
  <c r="G987" i="3"/>
  <c r="H987" i="3" s="1"/>
  <c r="F987" i="3"/>
  <c r="E987" i="3"/>
  <c r="G986" i="3"/>
  <c r="H986" i="3" s="1"/>
  <c r="F986" i="3"/>
  <c r="E986" i="3"/>
  <c r="G985" i="3"/>
  <c r="F985" i="3"/>
  <c r="E985" i="3"/>
  <c r="G984" i="3"/>
  <c r="F984" i="3"/>
  <c r="E984" i="3"/>
  <c r="G983" i="3"/>
  <c r="H983" i="3" s="1"/>
  <c r="F983" i="3"/>
  <c r="E983" i="3"/>
  <c r="G982" i="3"/>
  <c r="H982" i="3" s="1"/>
  <c r="F982" i="3"/>
  <c r="E982" i="3"/>
  <c r="G981" i="3"/>
  <c r="F981" i="3"/>
  <c r="E981" i="3"/>
  <c r="G980" i="3"/>
  <c r="F980" i="3"/>
  <c r="E980" i="3"/>
  <c r="H979" i="3"/>
  <c r="G979" i="3"/>
  <c r="F979" i="3"/>
  <c r="E979" i="3"/>
  <c r="G978" i="3"/>
  <c r="H978" i="3" s="1"/>
  <c r="F978" i="3"/>
  <c r="E978" i="3"/>
  <c r="G977" i="3"/>
  <c r="F977" i="3"/>
  <c r="E977" i="3"/>
  <c r="G976" i="3"/>
  <c r="F976" i="3"/>
  <c r="E976" i="3"/>
  <c r="G975" i="3"/>
  <c r="H975" i="3" s="1"/>
  <c r="F975" i="3"/>
  <c r="E975" i="3"/>
  <c r="G974" i="3"/>
  <c r="H974" i="3" s="1"/>
  <c r="F974" i="3"/>
  <c r="E974" i="3"/>
  <c r="G973" i="3"/>
  <c r="F973" i="3"/>
  <c r="E973" i="3"/>
  <c r="G972" i="3"/>
  <c r="F972" i="3"/>
  <c r="E972" i="3"/>
  <c r="G971" i="3"/>
  <c r="H971" i="3" s="1"/>
  <c r="F971" i="3"/>
  <c r="E971" i="3"/>
  <c r="G970" i="3"/>
  <c r="H970" i="3" s="1"/>
  <c r="F970" i="3"/>
  <c r="E970" i="3"/>
  <c r="G969" i="3"/>
  <c r="F969" i="3"/>
  <c r="E969" i="3"/>
  <c r="G968" i="3"/>
  <c r="H968" i="3" s="1"/>
  <c r="F968" i="3"/>
  <c r="E968" i="3"/>
  <c r="H967" i="3"/>
  <c r="G967" i="3"/>
  <c r="F967" i="3"/>
  <c r="E967" i="3"/>
  <c r="G966" i="3"/>
  <c r="H966" i="3" s="1"/>
  <c r="F966" i="3"/>
  <c r="E966" i="3"/>
  <c r="G965" i="3"/>
  <c r="F965" i="3"/>
  <c r="E965" i="3"/>
  <c r="G964" i="3"/>
  <c r="F964" i="3"/>
  <c r="E964" i="3"/>
  <c r="G963" i="3"/>
  <c r="H963" i="3" s="1"/>
  <c r="F963" i="3"/>
  <c r="E963" i="3"/>
  <c r="H962" i="3"/>
  <c r="G962" i="3"/>
  <c r="F962" i="3"/>
  <c r="E962" i="3"/>
  <c r="G961" i="3"/>
  <c r="F961" i="3"/>
  <c r="E961" i="3"/>
  <c r="G960" i="3"/>
  <c r="F960" i="3"/>
  <c r="E960" i="3"/>
  <c r="G959" i="3"/>
  <c r="H959" i="3" s="1"/>
  <c r="F959" i="3"/>
  <c r="E959" i="3"/>
  <c r="G958" i="3"/>
  <c r="H958" i="3" s="1"/>
  <c r="F958" i="3"/>
  <c r="E958" i="3"/>
  <c r="G957" i="3"/>
  <c r="F957" i="3"/>
  <c r="E957" i="3"/>
  <c r="G956" i="3"/>
  <c r="F956" i="3"/>
  <c r="E956" i="3"/>
  <c r="G955" i="3"/>
  <c r="H955" i="3" s="1"/>
  <c r="F955" i="3"/>
  <c r="E955" i="3"/>
  <c r="G954" i="3"/>
  <c r="H954" i="3" s="1"/>
  <c r="F954" i="3"/>
  <c r="E954" i="3"/>
  <c r="G953" i="3"/>
  <c r="F953" i="3"/>
  <c r="E953" i="3"/>
  <c r="G952" i="3"/>
  <c r="H952" i="3" s="1"/>
  <c r="F952" i="3"/>
  <c r="E952" i="3"/>
  <c r="G951" i="3"/>
  <c r="H951" i="3" s="1"/>
  <c r="F951" i="3"/>
  <c r="E951" i="3"/>
  <c r="G950" i="3"/>
  <c r="H950" i="3" s="1"/>
  <c r="F950" i="3"/>
  <c r="E950" i="3"/>
  <c r="G949" i="3"/>
  <c r="F949" i="3"/>
  <c r="E949" i="3"/>
  <c r="G948" i="3"/>
  <c r="F948" i="3"/>
  <c r="E948" i="3"/>
  <c r="G947" i="3"/>
  <c r="H947" i="3" s="1"/>
  <c r="F947" i="3"/>
  <c r="E947" i="3"/>
  <c r="G946" i="3"/>
  <c r="H946" i="3" s="1"/>
  <c r="F946" i="3"/>
  <c r="E946" i="3"/>
  <c r="G945" i="3"/>
  <c r="F945" i="3"/>
  <c r="E945" i="3"/>
  <c r="G944" i="3"/>
  <c r="F944" i="3"/>
  <c r="E944" i="3"/>
  <c r="G943" i="3"/>
  <c r="H943" i="3" s="1"/>
  <c r="F943" i="3"/>
  <c r="E943" i="3"/>
  <c r="G942" i="3"/>
  <c r="H942" i="3" s="1"/>
  <c r="F942" i="3"/>
  <c r="E942" i="3"/>
  <c r="G941" i="3"/>
  <c r="F941" i="3"/>
  <c r="E941" i="3"/>
  <c r="G940" i="3"/>
  <c r="F940" i="3"/>
  <c r="E940" i="3"/>
  <c r="G939" i="3"/>
  <c r="H939" i="3" s="1"/>
  <c r="F939" i="3"/>
  <c r="E939" i="3"/>
  <c r="G938" i="3"/>
  <c r="H938" i="3" s="1"/>
  <c r="F938" i="3"/>
  <c r="E938" i="3"/>
  <c r="G937" i="3"/>
  <c r="F937" i="3"/>
  <c r="E937" i="3"/>
  <c r="G936" i="3"/>
  <c r="F936" i="3"/>
  <c r="E936" i="3"/>
  <c r="G935" i="3"/>
  <c r="H935" i="3" s="1"/>
  <c r="F935" i="3"/>
  <c r="E935" i="3"/>
  <c r="G934" i="3"/>
  <c r="H934" i="3" s="1"/>
  <c r="F934" i="3"/>
  <c r="E934" i="3"/>
  <c r="G933" i="3"/>
  <c r="F933" i="3"/>
  <c r="E933" i="3"/>
  <c r="G932" i="3"/>
  <c r="F932" i="3"/>
  <c r="E932" i="3"/>
  <c r="G931" i="3"/>
  <c r="H931" i="3" s="1"/>
  <c r="F931" i="3"/>
  <c r="E931" i="3"/>
  <c r="G930" i="3"/>
  <c r="H930" i="3" s="1"/>
  <c r="F930" i="3"/>
  <c r="E930" i="3"/>
  <c r="G929" i="3"/>
  <c r="F929" i="3"/>
  <c r="E929" i="3"/>
  <c r="G928" i="3"/>
  <c r="H928" i="3" s="1"/>
  <c r="F928" i="3"/>
  <c r="E928" i="3"/>
  <c r="G927" i="3"/>
  <c r="H927" i="3" s="1"/>
  <c r="F927" i="3"/>
  <c r="E927" i="3"/>
  <c r="G926" i="3"/>
  <c r="H926" i="3" s="1"/>
  <c r="F926" i="3"/>
  <c r="E926" i="3"/>
  <c r="G925" i="3"/>
  <c r="F925" i="3"/>
  <c r="E925" i="3"/>
  <c r="G924" i="3"/>
  <c r="F924" i="3"/>
  <c r="E924" i="3"/>
  <c r="G923" i="3"/>
  <c r="H923" i="3" s="1"/>
  <c r="F923" i="3"/>
  <c r="E923" i="3"/>
  <c r="G922" i="3"/>
  <c r="H922" i="3" s="1"/>
  <c r="F922" i="3"/>
  <c r="E922" i="3"/>
  <c r="G921" i="3"/>
  <c r="F921" i="3"/>
  <c r="E921" i="3"/>
  <c r="G920" i="3"/>
  <c r="F920" i="3"/>
  <c r="E920" i="3"/>
  <c r="G919" i="3"/>
  <c r="H919" i="3" s="1"/>
  <c r="F919" i="3"/>
  <c r="E919" i="3"/>
  <c r="G918" i="3"/>
  <c r="H918" i="3" s="1"/>
  <c r="F918" i="3"/>
  <c r="E918" i="3"/>
  <c r="G917" i="3"/>
  <c r="F917" i="3"/>
  <c r="E917" i="3"/>
  <c r="G916" i="3"/>
  <c r="F916" i="3"/>
  <c r="E916" i="3"/>
  <c r="G915" i="3"/>
  <c r="H915" i="3" s="1"/>
  <c r="F915" i="3"/>
  <c r="E915" i="3"/>
  <c r="G914" i="3"/>
  <c r="H914" i="3" s="1"/>
  <c r="F914" i="3"/>
  <c r="E914" i="3"/>
  <c r="G913" i="3"/>
  <c r="F913" i="3"/>
  <c r="E913" i="3"/>
  <c r="G912" i="3"/>
  <c r="H912" i="3" s="1"/>
  <c r="F912" i="3"/>
  <c r="E912" i="3"/>
  <c r="G911" i="3"/>
  <c r="H911" i="3" s="1"/>
  <c r="F911" i="3"/>
  <c r="E911" i="3"/>
  <c r="G910" i="3"/>
  <c r="H910" i="3" s="1"/>
  <c r="F910" i="3"/>
  <c r="E910" i="3"/>
  <c r="G909" i="3"/>
  <c r="F909" i="3"/>
  <c r="E909" i="3"/>
  <c r="G908" i="3"/>
  <c r="F908" i="3"/>
  <c r="E908" i="3"/>
  <c r="G907" i="3"/>
  <c r="H907" i="3" s="1"/>
  <c r="F907" i="3"/>
  <c r="E907" i="3"/>
  <c r="G906" i="3"/>
  <c r="H906" i="3" s="1"/>
  <c r="F906" i="3"/>
  <c r="E906" i="3"/>
  <c r="G905" i="3"/>
  <c r="H905" i="3" s="1"/>
  <c r="F905" i="3"/>
  <c r="E905" i="3"/>
  <c r="G904" i="3"/>
  <c r="F904" i="3"/>
  <c r="E904" i="3"/>
  <c r="G903" i="3"/>
  <c r="H903" i="3" s="1"/>
  <c r="F903" i="3"/>
  <c r="E903" i="3"/>
  <c r="G902" i="3"/>
  <c r="H902" i="3" s="1"/>
  <c r="F902" i="3"/>
  <c r="E902" i="3"/>
  <c r="G901" i="3"/>
  <c r="F901" i="3"/>
  <c r="E901" i="3"/>
  <c r="G900" i="3"/>
  <c r="F900" i="3"/>
  <c r="E900" i="3"/>
  <c r="G899" i="3"/>
  <c r="H899" i="3" s="1"/>
  <c r="F899" i="3"/>
  <c r="E899" i="3"/>
  <c r="G898" i="3"/>
  <c r="H898" i="3" s="1"/>
  <c r="F898" i="3"/>
  <c r="E898" i="3"/>
  <c r="G897" i="3"/>
  <c r="H897" i="3" s="1"/>
  <c r="F897" i="3"/>
  <c r="E897" i="3"/>
  <c r="G896" i="3"/>
  <c r="F896" i="3"/>
  <c r="E896" i="3"/>
  <c r="G895" i="3"/>
  <c r="H895" i="3" s="1"/>
  <c r="F895" i="3"/>
  <c r="E895" i="3"/>
  <c r="G894" i="3"/>
  <c r="H894" i="3" s="1"/>
  <c r="F894" i="3"/>
  <c r="E894" i="3"/>
  <c r="G893" i="3"/>
  <c r="F893" i="3"/>
  <c r="E893" i="3"/>
  <c r="G892" i="3"/>
  <c r="F892" i="3"/>
  <c r="E892" i="3"/>
  <c r="G891" i="3"/>
  <c r="H891" i="3" s="1"/>
  <c r="F891" i="3"/>
  <c r="E891" i="3"/>
  <c r="G890" i="3"/>
  <c r="H890" i="3" s="1"/>
  <c r="F890" i="3"/>
  <c r="E890" i="3"/>
  <c r="G889" i="3"/>
  <c r="H889" i="3" s="1"/>
  <c r="F889" i="3"/>
  <c r="E889" i="3"/>
  <c r="G888" i="3"/>
  <c r="F888" i="3"/>
  <c r="E888" i="3"/>
  <c r="G887" i="3"/>
  <c r="H887" i="3" s="1"/>
  <c r="F887" i="3"/>
  <c r="E887" i="3"/>
  <c r="G886" i="3"/>
  <c r="H886" i="3" s="1"/>
  <c r="F886" i="3"/>
  <c r="E886" i="3"/>
  <c r="G885" i="3"/>
  <c r="F885" i="3"/>
  <c r="E885" i="3"/>
  <c r="G884" i="3"/>
  <c r="F884" i="3"/>
  <c r="E884" i="3"/>
  <c r="G883" i="3"/>
  <c r="H883" i="3" s="1"/>
  <c r="F883" i="3"/>
  <c r="E883" i="3"/>
  <c r="G882" i="3"/>
  <c r="H882" i="3" s="1"/>
  <c r="F882" i="3"/>
  <c r="E882" i="3"/>
  <c r="G881" i="3"/>
  <c r="H881" i="3" s="1"/>
  <c r="F881" i="3"/>
  <c r="E881" i="3"/>
  <c r="G880" i="3"/>
  <c r="F880" i="3"/>
  <c r="E880" i="3"/>
  <c r="G879" i="3"/>
  <c r="H879" i="3" s="1"/>
  <c r="F879" i="3"/>
  <c r="E879" i="3"/>
  <c r="G878" i="3"/>
  <c r="H878" i="3" s="1"/>
  <c r="F878" i="3"/>
  <c r="E878" i="3"/>
  <c r="G877" i="3"/>
  <c r="F877" i="3"/>
  <c r="E877" i="3"/>
  <c r="G876" i="3"/>
  <c r="F876" i="3"/>
  <c r="E876" i="3"/>
  <c r="G875" i="3"/>
  <c r="H875" i="3" s="1"/>
  <c r="F875" i="3"/>
  <c r="E875" i="3"/>
  <c r="G874" i="3"/>
  <c r="H874" i="3" s="1"/>
  <c r="F874" i="3"/>
  <c r="E874" i="3"/>
  <c r="G873" i="3"/>
  <c r="H873" i="3" s="1"/>
  <c r="F873" i="3"/>
  <c r="E873" i="3"/>
  <c r="G872" i="3"/>
  <c r="F872" i="3"/>
  <c r="E872" i="3"/>
  <c r="G871" i="3"/>
  <c r="H871" i="3" s="1"/>
  <c r="F871" i="3"/>
  <c r="E871" i="3"/>
  <c r="G870" i="3"/>
  <c r="H870" i="3" s="1"/>
  <c r="F870" i="3"/>
  <c r="E870" i="3"/>
  <c r="G869" i="3"/>
  <c r="F869" i="3"/>
  <c r="E869" i="3"/>
  <c r="G868" i="3"/>
  <c r="F868" i="3"/>
  <c r="E868" i="3"/>
  <c r="G867" i="3"/>
  <c r="H867" i="3" s="1"/>
  <c r="F867" i="3"/>
  <c r="E867" i="3"/>
  <c r="G866" i="3"/>
  <c r="H866" i="3" s="1"/>
  <c r="F866" i="3"/>
  <c r="E866" i="3"/>
  <c r="G865" i="3"/>
  <c r="H865" i="3" s="1"/>
  <c r="F865" i="3"/>
  <c r="E865" i="3"/>
  <c r="G864" i="3"/>
  <c r="F864" i="3"/>
  <c r="E864" i="3"/>
  <c r="G863" i="3"/>
  <c r="H863" i="3" s="1"/>
  <c r="F863" i="3"/>
  <c r="E863" i="3"/>
  <c r="G862" i="3"/>
  <c r="H862" i="3" s="1"/>
  <c r="F862" i="3"/>
  <c r="E862" i="3"/>
  <c r="G861" i="3"/>
  <c r="F861" i="3"/>
  <c r="E861" i="3"/>
  <c r="G860" i="3"/>
  <c r="F860" i="3"/>
  <c r="E860" i="3"/>
  <c r="G859" i="3"/>
  <c r="H859" i="3" s="1"/>
  <c r="F859" i="3"/>
  <c r="E859" i="3"/>
  <c r="G858" i="3"/>
  <c r="H858" i="3" s="1"/>
  <c r="F858" i="3"/>
  <c r="E858" i="3"/>
  <c r="G857" i="3"/>
  <c r="H857" i="3" s="1"/>
  <c r="F857" i="3"/>
  <c r="E857" i="3"/>
  <c r="G856" i="3"/>
  <c r="F856" i="3"/>
  <c r="E856" i="3"/>
  <c r="H855" i="3"/>
  <c r="G855" i="3"/>
  <c r="F855" i="3"/>
  <c r="E855" i="3"/>
  <c r="G854" i="3"/>
  <c r="H854" i="3" s="1"/>
  <c r="F854" i="3"/>
  <c r="E854" i="3"/>
  <c r="G853" i="3"/>
  <c r="F853" i="3"/>
  <c r="E853" i="3"/>
  <c r="G852" i="3"/>
  <c r="F852" i="3"/>
  <c r="E852" i="3"/>
  <c r="G851" i="3"/>
  <c r="H851" i="3" s="1"/>
  <c r="F851" i="3"/>
  <c r="E851" i="3"/>
  <c r="G850" i="3"/>
  <c r="H850" i="3" s="1"/>
  <c r="F850" i="3"/>
  <c r="E850" i="3"/>
  <c r="G849" i="3"/>
  <c r="H849" i="3" s="1"/>
  <c r="F849" i="3"/>
  <c r="E849" i="3"/>
  <c r="G848" i="3"/>
  <c r="F848" i="3"/>
  <c r="E848" i="3"/>
  <c r="G847" i="3"/>
  <c r="H847" i="3" s="1"/>
  <c r="F847" i="3"/>
  <c r="E847" i="3"/>
  <c r="G846" i="3"/>
  <c r="H846" i="3" s="1"/>
  <c r="F846" i="3"/>
  <c r="E846" i="3"/>
  <c r="G845" i="3"/>
  <c r="F845" i="3"/>
  <c r="E845" i="3"/>
  <c r="G844" i="3"/>
  <c r="F844" i="3"/>
  <c r="E844" i="3"/>
  <c r="G843" i="3"/>
  <c r="H843" i="3" s="1"/>
  <c r="F843" i="3"/>
  <c r="E843" i="3"/>
  <c r="G842" i="3"/>
  <c r="H842" i="3" s="1"/>
  <c r="F842" i="3"/>
  <c r="E842" i="3"/>
  <c r="G841" i="3"/>
  <c r="H841" i="3" s="1"/>
  <c r="F841" i="3"/>
  <c r="E841" i="3"/>
  <c r="G840" i="3"/>
  <c r="F840" i="3"/>
  <c r="E840" i="3"/>
  <c r="G839" i="3"/>
  <c r="H839" i="3" s="1"/>
  <c r="F839" i="3"/>
  <c r="E839" i="3"/>
  <c r="G838" i="3"/>
  <c r="H838" i="3" s="1"/>
  <c r="F838" i="3"/>
  <c r="E838" i="3"/>
  <c r="G837" i="3"/>
  <c r="F837" i="3"/>
  <c r="E837" i="3"/>
  <c r="G836" i="3"/>
  <c r="F836" i="3"/>
  <c r="E836" i="3"/>
  <c r="G835" i="3"/>
  <c r="H835" i="3" s="1"/>
  <c r="F835" i="3"/>
  <c r="E835" i="3"/>
  <c r="G834" i="3"/>
  <c r="H834" i="3" s="1"/>
  <c r="F834" i="3"/>
  <c r="E834" i="3"/>
  <c r="G833" i="3"/>
  <c r="H833" i="3" s="1"/>
  <c r="F833" i="3"/>
  <c r="E833" i="3"/>
  <c r="G832" i="3"/>
  <c r="F832" i="3"/>
  <c r="E832" i="3"/>
  <c r="G831" i="3"/>
  <c r="H831" i="3" s="1"/>
  <c r="F831" i="3"/>
  <c r="E831" i="3"/>
  <c r="G830" i="3"/>
  <c r="H830" i="3" s="1"/>
  <c r="F830" i="3"/>
  <c r="E830" i="3"/>
  <c r="G829" i="3"/>
  <c r="F829" i="3"/>
  <c r="E829" i="3"/>
  <c r="G828" i="3"/>
  <c r="F828" i="3"/>
  <c r="E828" i="3"/>
  <c r="G827" i="3"/>
  <c r="H827" i="3" s="1"/>
  <c r="F827" i="3"/>
  <c r="E827" i="3"/>
  <c r="G826" i="3"/>
  <c r="H826" i="3" s="1"/>
  <c r="F826" i="3"/>
  <c r="E826" i="3"/>
  <c r="G825" i="3"/>
  <c r="H825" i="3" s="1"/>
  <c r="F825" i="3"/>
  <c r="E825" i="3"/>
  <c r="G824" i="3"/>
  <c r="F824" i="3"/>
  <c r="E824" i="3"/>
  <c r="G823" i="3"/>
  <c r="H823" i="3" s="1"/>
  <c r="F823" i="3"/>
  <c r="E823" i="3"/>
  <c r="G822" i="3"/>
  <c r="H822" i="3" s="1"/>
  <c r="F822" i="3"/>
  <c r="E822" i="3"/>
  <c r="G821" i="3"/>
  <c r="F821" i="3"/>
  <c r="E821" i="3"/>
  <c r="G820" i="3"/>
  <c r="F820" i="3"/>
  <c r="E820" i="3"/>
  <c r="H819" i="3"/>
  <c r="G819" i="3"/>
  <c r="F819" i="3"/>
  <c r="E819" i="3"/>
  <c r="G818" i="3"/>
  <c r="H818" i="3" s="1"/>
  <c r="F818" i="3"/>
  <c r="E818" i="3"/>
  <c r="H817" i="3"/>
  <c r="G817" i="3"/>
  <c r="F817" i="3"/>
  <c r="E817" i="3"/>
  <c r="G816" i="3"/>
  <c r="F816" i="3"/>
  <c r="E816" i="3"/>
  <c r="G815" i="3"/>
  <c r="H815" i="3" s="1"/>
  <c r="F815" i="3"/>
  <c r="E815" i="3"/>
  <c r="G814" i="3"/>
  <c r="H814" i="3" s="1"/>
  <c r="F814" i="3"/>
  <c r="E814" i="3"/>
  <c r="G813" i="3"/>
  <c r="F813" i="3"/>
  <c r="E813" i="3"/>
  <c r="G812" i="3"/>
  <c r="F812" i="3"/>
  <c r="E812" i="3"/>
  <c r="G811" i="3"/>
  <c r="H811" i="3" s="1"/>
  <c r="F811" i="3"/>
  <c r="E811" i="3"/>
  <c r="H810" i="3"/>
  <c r="G810" i="3"/>
  <c r="F810" i="3"/>
  <c r="E810" i="3"/>
  <c r="G809" i="3"/>
  <c r="H809" i="3" s="1"/>
  <c r="F809" i="3"/>
  <c r="E809" i="3"/>
  <c r="G808" i="3"/>
  <c r="F808" i="3"/>
  <c r="E808" i="3"/>
  <c r="H807" i="3"/>
  <c r="G807" i="3"/>
  <c r="F807" i="3"/>
  <c r="E807" i="3"/>
  <c r="G806" i="3"/>
  <c r="H806" i="3" s="1"/>
  <c r="F806" i="3"/>
  <c r="E806" i="3"/>
  <c r="G805" i="3"/>
  <c r="F805" i="3"/>
  <c r="E805" i="3"/>
  <c r="G804" i="3"/>
  <c r="F804" i="3"/>
  <c r="E804" i="3"/>
  <c r="G803" i="3"/>
  <c r="H803" i="3" s="1"/>
  <c r="F803" i="3"/>
  <c r="E803" i="3"/>
  <c r="H802" i="3"/>
  <c r="G802" i="3"/>
  <c r="F802" i="3"/>
  <c r="E802" i="3"/>
  <c r="G801" i="3"/>
  <c r="H801" i="3" s="1"/>
  <c r="F801" i="3"/>
  <c r="E801" i="3"/>
  <c r="G800" i="3"/>
  <c r="F800" i="3"/>
  <c r="E800" i="3"/>
  <c r="G799" i="3"/>
  <c r="H799" i="3" s="1"/>
  <c r="F799" i="3"/>
  <c r="E799" i="3"/>
  <c r="G798" i="3"/>
  <c r="H798" i="3" s="1"/>
  <c r="F798" i="3"/>
  <c r="E798" i="3"/>
  <c r="G797" i="3"/>
  <c r="F797" i="3"/>
  <c r="E797" i="3"/>
  <c r="G796" i="3"/>
  <c r="F796" i="3"/>
  <c r="E796" i="3"/>
  <c r="H795" i="3"/>
  <c r="G795" i="3"/>
  <c r="F795" i="3"/>
  <c r="E795" i="3"/>
  <c r="G794" i="3"/>
  <c r="H794" i="3" s="1"/>
  <c r="F794" i="3"/>
  <c r="E794" i="3"/>
  <c r="G793" i="3"/>
  <c r="H793" i="3" s="1"/>
  <c r="F793" i="3"/>
  <c r="E793" i="3"/>
  <c r="G792" i="3"/>
  <c r="F792" i="3"/>
  <c r="E792" i="3"/>
  <c r="G791" i="3"/>
  <c r="H791" i="3" s="1"/>
  <c r="F791" i="3"/>
  <c r="E791" i="3"/>
  <c r="G790" i="3"/>
  <c r="H790" i="3" s="1"/>
  <c r="F790" i="3"/>
  <c r="E790" i="3"/>
  <c r="G789" i="3"/>
  <c r="F789" i="3"/>
  <c r="E789" i="3"/>
  <c r="G788" i="3"/>
  <c r="F788" i="3"/>
  <c r="E788" i="3"/>
  <c r="G787" i="3"/>
  <c r="H787" i="3" s="1"/>
  <c r="F787" i="3"/>
  <c r="E787" i="3"/>
  <c r="G786" i="3"/>
  <c r="H786" i="3" s="1"/>
  <c r="F786" i="3"/>
  <c r="E786" i="3"/>
  <c r="G785" i="3"/>
  <c r="H785" i="3" s="1"/>
  <c r="F785" i="3"/>
  <c r="E785" i="3"/>
  <c r="G784" i="3"/>
  <c r="F784" i="3"/>
  <c r="E784" i="3"/>
  <c r="G783" i="3"/>
  <c r="H783" i="3" s="1"/>
  <c r="F783" i="3"/>
  <c r="E783" i="3"/>
  <c r="G782" i="3"/>
  <c r="H782" i="3" s="1"/>
  <c r="F782" i="3"/>
  <c r="E782" i="3"/>
  <c r="G781" i="3"/>
  <c r="F781" i="3"/>
  <c r="E781" i="3"/>
  <c r="G780" i="3"/>
  <c r="F780" i="3"/>
  <c r="E780" i="3"/>
  <c r="G779" i="3"/>
  <c r="H779" i="3" s="1"/>
  <c r="F779" i="3"/>
  <c r="E779" i="3"/>
  <c r="G778" i="3"/>
  <c r="H778" i="3" s="1"/>
  <c r="F778" i="3"/>
  <c r="E778" i="3"/>
  <c r="G777" i="3"/>
  <c r="H777" i="3" s="1"/>
  <c r="F777" i="3"/>
  <c r="E777" i="3"/>
  <c r="G776" i="3"/>
  <c r="F776" i="3"/>
  <c r="E776" i="3"/>
  <c r="G775" i="3"/>
  <c r="H775" i="3" s="1"/>
  <c r="F775" i="3"/>
  <c r="E775" i="3"/>
  <c r="G774" i="3"/>
  <c r="H774" i="3" s="1"/>
  <c r="F774" i="3"/>
  <c r="E774" i="3"/>
  <c r="G773" i="3"/>
  <c r="F773" i="3"/>
  <c r="E773" i="3"/>
  <c r="G772" i="3"/>
  <c r="F772" i="3"/>
  <c r="E772" i="3"/>
  <c r="G771" i="3"/>
  <c r="H771" i="3" s="1"/>
  <c r="F771" i="3"/>
  <c r="E771" i="3"/>
  <c r="G770" i="3"/>
  <c r="H770" i="3" s="1"/>
  <c r="F770" i="3"/>
  <c r="E770" i="3"/>
  <c r="H769" i="3"/>
  <c r="G769" i="3"/>
  <c r="F769" i="3"/>
  <c r="E769" i="3"/>
  <c r="G768" i="3"/>
  <c r="F768" i="3"/>
  <c r="E768" i="3"/>
  <c r="G767" i="3"/>
  <c r="H767" i="3" s="1"/>
  <c r="F767" i="3"/>
  <c r="E767" i="3"/>
  <c r="G766" i="3"/>
  <c r="H766" i="3" s="1"/>
  <c r="F766" i="3"/>
  <c r="E766" i="3"/>
  <c r="G765" i="3"/>
  <c r="F765" i="3"/>
  <c r="E765" i="3"/>
  <c r="G764" i="3"/>
  <c r="F764" i="3"/>
  <c r="E764" i="3"/>
  <c r="G763" i="3"/>
  <c r="H763" i="3" s="1"/>
  <c r="F763" i="3"/>
  <c r="E763" i="3"/>
  <c r="G762" i="3"/>
  <c r="H762" i="3" s="1"/>
  <c r="F762" i="3"/>
  <c r="E762" i="3"/>
  <c r="G761" i="3"/>
  <c r="H761" i="3" s="1"/>
  <c r="F761" i="3"/>
  <c r="E761" i="3"/>
  <c r="G760" i="3"/>
  <c r="F760" i="3"/>
  <c r="E760" i="3"/>
  <c r="G759" i="3"/>
  <c r="H759" i="3" s="1"/>
  <c r="F759" i="3"/>
  <c r="E759" i="3"/>
  <c r="G758" i="3"/>
  <c r="H758" i="3" s="1"/>
  <c r="F758" i="3"/>
  <c r="E758" i="3"/>
  <c r="G757" i="3"/>
  <c r="F757" i="3"/>
  <c r="E757" i="3"/>
  <c r="G756" i="3"/>
  <c r="F756" i="3"/>
  <c r="E756" i="3"/>
  <c r="G755" i="3"/>
  <c r="H755" i="3" s="1"/>
  <c r="F755" i="3"/>
  <c r="E755" i="3"/>
  <c r="G754" i="3"/>
  <c r="H754" i="3" s="1"/>
  <c r="F754" i="3"/>
  <c r="E754" i="3"/>
  <c r="G753" i="3"/>
  <c r="H753" i="3" s="1"/>
  <c r="F753" i="3"/>
  <c r="E753" i="3"/>
  <c r="G752" i="3"/>
  <c r="F752" i="3"/>
  <c r="E752" i="3"/>
  <c r="G751" i="3"/>
  <c r="H751" i="3" s="1"/>
  <c r="F751" i="3"/>
  <c r="E751" i="3"/>
  <c r="G750" i="3"/>
  <c r="H750" i="3" s="1"/>
  <c r="F750" i="3"/>
  <c r="E750" i="3"/>
  <c r="G749" i="3"/>
  <c r="F749" i="3"/>
  <c r="E749" i="3"/>
  <c r="G748" i="3"/>
  <c r="F748" i="3"/>
  <c r="E748" i="3"/>
  <c r="G747" i="3"/>
  <c r="H747" i="3" s="1"/>
  <c r="F747" i="3"/>
  <c r="E747" i="3"/>
  <c r="H746" i="3"/>
  <c r="G746" i="3"/>
  <c r="F746" i="3"/>
  <c r="E746" i="3"/>
  <c r="G745" i="3"/>
  <c r="H745" i="3" s="1"/>
  <c r="F745" i="3"/>
  <c r="E745" i="3"/>
  <c r="G744" i="3"/>
  <c r="F744" i="3"/>
  <c r="E744" i="3"/>
  <c r="G743" i="3"/>
  <c r="H743" i="3" s="1"/>
  <c r="F743" i="3"/>
  <c r="E743" i="3"/>
  <c r="G742" i="3"/>
  <c r="H742" i="3" s="1"/>
  <c r="F742" i="3"/>
  <c r="E742" i="3"/>
  <c r="G741" i="3"/>
  <c r="F741" i="3"/>
  <c r="E741" i="3"/>
  <c r="G740" i="3"/>
  <c r="F740" i="3"/>
  <c r="E740" i="3"/>
  <c r="G739" i="3"/>
  <c r="H739" i="3" s="1"/>
  <c r="F739" i="3"/>
  <c r="E739" i="3"/>
  <c r="G738" i="3"/>
  <c r="H738" i="3" s="1"/>
  <c r="F738" i="3"/>
  <c r="E738" i="3"/>
  <c r="G737" i="3"/>
  <c r="H737" i="3" s="1"/>
  <c r="F737" i="3"/>
  <c r="E737" i="3"/>
  <c r="G736" i="3"/>
  <c r="F736" i="3"/>
  <c r="E736" i="3"/>
  <c r="G735" i="3"/>
  <c r="H735" i="3" s="1"/>
  <c r="F735" i="3"/>
  <c r="E735" i="3"/>
  <c r="G734" i="3"/>
  <c r="H734" i="3" s="1"/>
  <c r="F734" i="3"/>
  <c r="E734" i="3"/>
  <c r="G733" i="3"/>
  <c r="F733" i="3"/>
  <c r="E733" i="3"/>
  <c r="G732" i="3"/>
  <c r="F732" i="3"/>
  <c r="E732" i="3"/>
  <c r="G731" i="3"/>
  <c r="H731" i="3" s="1"/>
  <c r="F731" i="3"/>
  <c r="E731" i="3"/>
  <c r="H730" i="3"/>
  <c r="G730" i="3"/>
  <c r="F730" i="3"/>
  <c r="E730" i="3"/>
  <c r="G729" i="3"/>
  <c r="H729" i="3" s="1"/>
  <c r="F729" i="3"/>
  <c r="E729" i="3"/>
  <c r="G728" i="3"/>
  <c r="F728" i="3"/>
  <c r="E728" i="3"/>
  <c r="G727" i="3"/>
  <c r="H727" i="3" s="1"/>
  <c r="F727" i="3"/>
  <c r="E727" i="3"/>
  <c r="G726" i="3"/>
  <c r="H726" i="3" s="1"/>
  <c r="F726" i="3"/>
  <c r="E726" i="3"/>
  <c r="G725" i="3"/>
  <c r="H725" i="3" s="1"/>
  <c r="F725" i="3"/>
  <c r="E725" i="3"/>
  <c r="G724" i="3"/>
  <c r="F724" i="3"/>
  <c r="E724" i="3"/>
  <c r="G723" i="3"/>
  <c r="H723" i="3" s="1"/>
  <c r="F723" i="3"/>
  <c r="E723" i="3"/>
  <c r="G722" i="3"/>
  <c r="H722" i="3" s="1"/>
  <c r="F722" i="3"/>
  <c r="E722" i="3"/>
  <c r="G721" i="3"/>
  <c r="H721" i="3" s="1"/>
  <c r="F721" i="3"/>
  <c r="E721" i="3"/>
  <c r="H720" i="3"/>
  <c r="G720" i="3"/>
  <c r="F720" i="3"/>
  <c r="E720" i="3"/>
  <c r="G719" i="3"/>
  <c r="H719" i="3" s="1"/>
  <c r="F719" i="3"/>
  <c r="E719" i="3"/>
  <c r="G718" i="3"/>
  <c r="H718" i="3" s="1"/>
  <c r="F718" i="3"/>
  <c r="E718" i="3"/>
  <c r="G717" i="3"/>
  <c r="H717" i="3" s="1"/>
  <c r="F717" i="3"/>
  <c r="E717" i="3"/>
  <c r="G716" i="3"/>
  <c r="F716" i="3"/>
  <c r="E716" i="3"/>
  <c r="G715" i="3"/>
  <c r="H715" i="3" s="1"/>
  <c r="F715" i="3"/>
  <c r="E715" i="3"/>
  <c r="G714" i="3"/>
  <c r="H714" i="3" s="1"/>
  <c r="F714" i="3"/>
  <c r="E714" i="3"/>
  <c r="G713" i="3"/>
  <c r="H713" i="3" s="1"/>
  <c r="F713" i="3"/>
  <c r="E713" i="3"/>
  <c r="G712" i="3"/>
  <c r="F712" i="3"/>
  <c r="E712" i="3"/>
  <c r="G711" i="3"/>
  <c r="F711" i="3"/>
  <c r="E711" i="3"/>
  <c r="G710" i="3"/>
  <c r="H710" i="3" s="1"/>
  <c r="F710" i="3"/>
  <c r="E710" i="3"/>
  <c r="G709" i="3"/>
  <c r="F709" i="3"/>
  <c r="E709" i="3"/>
  <c r="G708" i="3"/>
  <c r="H708" i="3" s="1"/>
  <c r="F708" i="3"/>
  <c r="E708" i="3"/>
  <c r="G707" i="3"/>
  <c r="H707" i="3" s="1"/>
  <c r="F707" i="3"/>
  <c r="E707" i="3"/>
  <c r="G706" i="3"/>
  <c r="H706" i="3" s="1"/>
  <c r="F706" i="3"/>
  <c r="E706" i="3"/>
  <c r="H705" i="3"/>
  <c r="G705" i="3"/>
  <c r="F705" i="3"/>
  <c r="E705" i="3"/>
  <c r="G704" i="3"/>
  <c r="F704" i="3"/>
  <c r="E704" i="3"/>
  <c r="G703" i="3"/>
  <c r="F703" i="3"/>
  <c r="E703" i="3"/>
  <c r="G702" i="3"/>
  <c r="H702" i="3" s="1"/>
  <c r="F702" i="3"/>
  <c r="E702" i="3"/>
  <c r="G701" i="3"/>
  <c r="H701" i="3" s="1"/>
  <c r="F701" i="3"/>
  <c r="E701" i="3"/>
  <c r="G700" i="3"/>
  <c r="H700" i="3" s="1"/>
  <c r="F700" i="3"/>
  <c r="E700" i="3"/>
  <c r="G699" i="3"/>
  <c r="H699" i="3" s="1"/>
  <c r="F699" i="3"/>
  <c r="E699" i="3"/>
  <c r="G698" i="3"/>
  <c r="H698" i="3" s="1"/>
  <c r="F698" i="3"/>
  <c r="E698" i="3"/>
  <c r="G697" i="3"/>
  <c r="H697" i="3" s="1"/>
  <c r="F697" i="3"/>
  <c r="E697" i="3"/>
  <c r="G696" i="3"/>
  <c r="F696" i="3"/>
  <c r="E696" i="3"/>
  <c r="G695" i="3"/>
  <c r="F695" i="3"/>
  <c r="E695" i="3"/>
  <c r="G694" i="3"/>
  <c r="F694" i="3"/>
  <c r="E694" i="3"/>
  <c r="G693" i="3"/>
  <c r="H693" i="3" s="1"/>
  <c r="F693" i="3"/>
  <c r="E693" i="3"/>
  <c r="G692" i="3"/>
  <c r="F692" i="3"/>
  <c r="E692" i="3"/>
  <c r="G691" i="3"/>
  <c r="H691" i="3" s="1"/>
  <c r="F691" i="3"/>
  <c r="E691" i="3"/>
  <c r="G690" i="3"/>
  <c r="H690" i="3" s="1"/>
  <c r="F690" i="3"/>
  <c r="E690" i="3"/>
  <c r="G689" i="3"/>
  <c r="H689" i="3" s="1"/>
  <c r="F689" i="3"/>
  <c r="E689" i="3"/>
  <c r="G688" i="3"/>
  <c r="F688" i="3"/>
  <c r="E688" i="3"/>
  <c r="G687" i="3"/>
  <c r="F687" i="3"/>
  <c r="E687" i="3"/>
  <c r="G686" i="3"/>
  <c r="H686" i="3" s="1"/>
  <c r="F686" i="3"/>
  <c r="E686" i="3"/>
  <c r="G685" i="3"/>
  <c r="H685" i="3" s="1"/>
  <c r="F685" i="3"/>
  <c r="E685" i="3"/>
  <c r="G684" i="3"/>
  <c r="H684" i="3" s="1"/>
  <c r="F684" i="3"/>
  <c r="E684" i="3"/>
  <c r="G683" i="3"/>
  <c r="H683" i="3" s="1"/>
  <c r="F683" i="3"/>
  <c r="E683" i="3"/>
  <c r="G682" i="3"/>
  <c r="H682" i="3" s="1"/>
  <c r="F682" i="3"/>
  <c r="E682" i="3"/>
  <c r="G681" i="3"/>
  <c r="H681" i="3" s="1"/>
  <c r="F681" i="3"/>
  <c r="E681" i="3"/>
  <c r="G680" i="3"/>
  <c r="F680" i="3"/>
  <c r="E680" i="3"/>
  <c r="G679" i="3"/>
  <c r="F679" i="3"/>
  <c r="E679" i="3"/>
  <c r="G678" i="3"/>
  <c r="H678" i="3" s="1"/>
  <c r="F678" i="3"/>
  <c r="E678" i="3"/>
  <c r="G677" i="3"/>
  <c r="F677" i="3"/>
  <c r="E677" i="3"/>
  <c r="G676" i="3"/>
  <c r="H676" i="3" s="1"/>
  <c r="F676" i="3"/>
  <c r="E676" i="3"/>
  <c r="G675" i="3"/>
  <c r="H675" i="3" s="1"/>
  <c r="F675" i="3"/>
  <c r="E675" i="3"/>
  <c r="G674" i="3"/>
  <c r="F674" i="3"/>
  <c r="E674" i="3"/>
  <c r="G673" i="3"/>
  <c r="H673" i="3" s="1"/>
  <c r="F673" i="3"/>
  <c r="E673" i="3"/>
  <c r="G672" i="3"/>
  <c r="H672" i="3" s="1"/>
  <c r="F672" i="3"/>
  <c r="E672" i="3"/>
  <c r="G671" i="3"/>
  <c r="H671" i="3" s="1"/>
  <c r="F671" i="3"/>
  <c r="E671" i="3"/>
  <c r="G670" i="3"/>
  <c r="H670" i="3" s="1"/>
  <c r="F670" i="3"/>
  <c r="E670" i="3"/>
  <c r="G669" i="3"/>
  <c r="H669" i="3" s="1"/>
  <c r="F669" i="3"/>
  <c r="E669" i="3"/>
  <c r="G668" i="3"/>
  <c r="F668" i="3"/>
  <c r="E668" i="3"/>
  <c r="G667" i="3"/>
  <c r="H667" i="3" s="1"/>
  <c r="F667" i="3"/>
  <c r="E667" i="3"/>
  <c r="G666" i="3"/>
  <c r="H666" i="3" s="1"/>
  <c r="F666" i="3"/>
  <c r="E666" i="3"/>
  <c r="G665" i="3"/>
  <c r="H665" i="3" s="1"/>
  <c r="F665" i="3"/>
  <c r="E665" i="3"/>
  <c r="G664" i="3"/>
  <c r="H664" i="3" s="1"/>
  <c r="F664" i="3"/>
  <c r="E664" i="3"/>
  <c r="G663" i="3"/>
  <c r="H663" i="3" s="1"/>
  <c r="F663" i="3"/>
  <c r="E663" i="3"/>
  <c r="G662" i="3"/>
  <c r="H662" i="3" s="1"/>
  <c r="F662" i="3"/>
  <c r="E662" i="3"/>
  <c r="G661" i="3"/>
  <c r="H661" i="3" s="1"/>
  <c r="F661" i="3"/>
  <c r="E661" i="3"/>
  <c r="G660" i="3"/>
  <c r="F660" i="3"/>
  <c r="E660" i="3"/>
  <c r="G659" i="3"/>
  <c r="H659" i="3" s="1"/>
  <c r="F659" i="3"/>
  <c r="E659" i="3"/>
  <c r="G658" i="3"/>
  <c r="F658" i="3"/>
  <c r="E658" i="3"/>
  <c r="G657" i="3"/>
  <c r="H657" i="3" s="1"/>
  <c r="F657" i="3"/>
  <c r="E657" i="3"/>
  <c r="G656" i="3"/>
  <c r="H656" i="3" s="1"/>
  <c r="F656" i="3"/>
  <c r="E656" i="3"/>
  <c r="G655" i="3"/>
  <c r="H655" i="3" s="1"/>
  <c r="F655" i="3"/>
  <c r="E655" i="3"/>
  <c r="G654" i="3"/>
  <c r="H654" i="3" s="1"/>
  <c r="F654" i="3"/>
  <c r="E654" i="3"/>
  <c r="G653" i="3"/>
  <c r="H653" i="3" s="1"/>
  <c r="F653" i="3"/>
  <c r="E653" i="3"/>
  <c r="G652" i="3"/>
  <c r="F652" i="3"/>
  <c r="E652" i="3"/>
  <c r="G651" i="3"/>
  <c r="H651" i="3" s="1"/>
  <c r="F651" i="3"/>
  <c r="E651" i="3"/>
  <c r="G650" i="3"/>
  <c r="F650" i="3"/>
  <c r="E650" i="3"/>
  <c r="G649" i="3"/>
  <c r="H649" i="3" s="1"/>
  <c r="F649" i="3"/>
  <c r="E649" i="3"/>
  <c r="G648" i="3"/>
  <c r="H648" i="3" s="1"/>
  <c r="F648" i="3"/>
  <c r="E648" i="3"/>
  <c r="G647" i="3"/>
  <c r="H647" i="3" s="1"/>
  <c r="F647" i="3"/>
  <c r="E647" i="3"/>
  <c r="G646" i="3"/>
  <c r="H646" i="3" s="1"/>
  <c r="F646" i="3"/>
  <c r="E646" i="3"/>
  <c r="G645" i="3"/>
  <c r="H645" i="3" s="1"/>
  <c r="F645" i="3"/>
  <c r="E645" i="3"/>
  <c r="G644" i="3"/>
  <c r="F644" i="3"/>
  <c r="E644" i="3"/>
  <c r="G643" i="3"/>
  <c r="H643" i="3" s="1"/>
  <c r="F643" i="3"/>
  <c r="E643" i="3"/>
  <c r="G642" i="3"/>
  <c r="F642" i="3"/>
  <c r="E642" i="3"/>
  <c r="G641" i="3"/>
  <c r="H641" i="3" s="1"/>
  <c r="F641" i="3"/>
  <c r="E641" i="3"/>
  <c r="G640" i="3"/>
  <c r="H640" i="3" s="1"/>
  <c r="F640" i="3"/>
  <c r="E640" i="3"/>
  <c r="G639" i="3"/>
  <c r="H639" i="3" s="1"/>
  <c r="F639" i="3"/>
  <c r="E639" i="3"/>
  <c r="G638" i="3"/>
  <c r="H638" i="3" s="1"/>
  <c r="F638" i="3"/>
  <c r="E638" i="3"/>
  <c r="G637" i="3"/>
  <c r="H637" i="3" s="1"/>
  <c r="F637" i="3"/>
  <c r="E637" i="3"/>
  <c r="G636" i="3"/>
  <c r="F636" i="3"/>
  <c r="E636" i="3"/>
  <c r="G635" i="3"/>
  <c r="H635" i="3" s="1"/>
  <c r="F635" i="3"/>
  <c r="E635" i="3"/>
  <c r="G634" i="3"/>
  <c r="F634" i="3"/>
  <c r="E634" i="3"/>
  <c r="H633" i="3"/>
  <c r="G633" i="3"/>
  <c r="F633" i="3"/>
  <c r="E633" i="3"/>
  <c r="G632" i="3"/>
  <c r="H632" i="3" s="1"/>
  <c r="F632" i="3"/>
  <c r="E632" i="3"/>
  <c r="G631" i="3"/>
  <c r="H631" i="3" s="1"/>
  <c r="F631" i="3"/>
  <c r="E631" i="3"/>
  <c r="G630" i="3"/>
  <c r="H630" i="3" s="1"/>
  <c r="F630" i="3"/>
  <c r="E630" i="3"/>
  <c r="G629" i="3"/>
  <c r="H629" i="3" s="1"/>
  <c r="F629" i="3"/>
  <c r="E629" i="3"/>
  <c r="G628" i="3"/>
  <c r="F628" i="3"/>
  <c r="E628" i="3"/>
  <c r="G627" i="3"/>
  <c r="H627" i="3" s="1"/>
  <c r="F627" i="3"/>
  <c r="E627" i="3"/>
  <c r="G626" i="3"/>
  <c r="F626" i="3"/>
  <c r="E626" i="3"/>
  <c r="G625" i="3"/>
  <c r="H625" i="3" s="1"/>
  <c r="F625" i="3"/>
  <c r="E625" i="3"/>
  <c r="G624" i="3"/>
  <c r="H624" i="3" s="1"/>
  <c r="F624" i="3"/>
  <c r="E624" i="3"/>
  <c r="G623" i="3"/>
  <c r="H623" i="3" s="1"/>
  <c r="F623" i="3"/>
  <c r="E623" i="3"/>
  <c r="G622" i="3"/>
  <c r="H622" i="3" s="1"/>
  <c r="F622" i="3"/>
  <c r="E622" i="3"/>
  <c r="G621" i="3"/>
  <c r="H621" i="3" s="1"/>
  <c r="F621" i="3"/>
  <c r="E621" i="3"/>
  <c r="G620" i="3"/>
  <c r="F620" i="3"/>
  <c r="E620" i="3"/>
  <c r="G619" i="3"/>
  <c r="H619" i="3" s="1"/>
  <c r="F619" i="3"/>
  <c r="E619" i="3"/>
  <c r="G618" i="3"/>
  <c r="F618" i="3"/>
  <c r="E618" i="3"/>
  <c r="G617" i="3"/>
  <c r="H617" i="3" s="1"/>
  <c r="F617" i="3"/>
  <c r="E617" i="3"/>
  <c r="G616" i="3"/>
  <c r="H616" i="3" s="1"/>
  <c r="F616" i="3"/>
  <c r="E616" i="3"/>
  <c r="G615" i="3"/>
  <c r="H615" i="3" s="1"/>
  <c r="F615" i="3"/>
  <c r="E615" i="3"/>
  <c r="G614" i="3"/>
  <c r="H614" i="3" s="1"/>
  <c r="F614" i="3"/>
  <c r="E614" i="3"/>
  <c r="G613" i="3"/>
  <c r="H613" i="3" s="1"/>
  <c r="F613" i="3"/>
  <c r="E613" i="3"/>
  <c r="G612" i="3"/>
  <c r="F612" i="3"/>
  <c r="E612" i="3"/>
  <c r="G611" i="3"/>
  <c r="H611" i="3" s="1"/>
  <c r="F611" i="3"/>
  <c r="E611" i="3"/>
  <c r="G610" i="3"/>
  <c r="F610" i="3"/>
  <c r="E610" i="3"/>
  <c r="G609" i="3"/>
  <c r="H609" i="3" s="1"/>
  <c r="F609" i="3"/>
  <c r="E609" i="3"/>
  <c r="G608" i="3"/>
  <c r="H608" i="3" s="1"/>
  <c r="F608" i="3"/>
  <c r="E608" i="3"/>
  <c r="G607" i="3"/>
  <c r="H607" i="3" s="1"/>
  <c r="F607" i="3"/>
  <c r="E607" i="3"/>
  <c r="G606" i="3"/>
  <c r="H606" i="3" s="1"/>
  <c r="F606" i="3"/>
  <c r="E606" i="3"/>
  <c r="G605" i="3"/>
  <c r="H605" i="3" s="1"/>
  <c r="F605" i="3"/>
  <c r="E605" i="3"/>
  <c r="G604" i="3"/>
  <c r="F604" i="3"/>
  <c r="E604" i="3"/>
  <c r="G603" i="3"/>
  <c r="H603" i="3" s="1"/>
  <c r="F603" i="3"/>
  <c r="E603" i="3"/>
  <c r="G602" i="3"/>
  <c r="F602" i="3"/>
  <c r="E602" i="3"/>
  <c r="G601" i="3"/>
  <c r="H601" i="3" s="1"/>
  <c r="F601" i="3"/>
  <c r="E601" i="3"/>
  <c r="G600" i="3"/>
  <c r="H600" i="3" s="1"/>
  <c r="F600" i="3"/>
  <c r="E600" i="3"/>
  <c r="G599" i="3"/>
  <c r="H599" i="3" s="1"/>
  <c r="F599" i="3"/>
  <c r="E599" i="3"/>
  <c r="G598" i="3"/>
  <c r="H598" i="3" s="1"/>
  <c r="F598" i="3"/>
  <c r="E598" i="3"/>
  <c r="G597" i="3"/>
  <c r="H597" i="3" s="1"/>
  <c r="F597" i="3"/>
  <c r="E597" i="3"/>
  <c r="G596" i="3"/>
  <c r="F596" i="3"/>
  <c r="E596" i="3"/>
  <c r="G595" i="3"/>
  <c r="H595" i="3" s="1"/>
  <c r="F595" i="3"/>
  <c r="E595" i="3"/>
  <c r="G594" i="3"/>
  <c r="F594" i="3"/>
  <c r="E594" i="3"/>
  <c r="G593" i="3"/>
  <c r="H593" i="3" s="1"/>
  <c r="F593" i="3"/>
  <c r="E593" i="3"/>
  <c r="G592" i="3"/>
  <c r="H592" i="3" s="1"/>
  <c r="F592" i="3"/>
  <c r="E592" i="3"/>
  <c r="G591" i="3"/>
  <c r="H591" i="3" s="1"/>
  <c r="F591" i="3"/>
  <c r="E591" i="3"/>
  <c r="G590" i="3"/>
  <c r="H590" i="3" s="1"/>
  <c r="F590" i="3"/>
  <c r="E590" i="3"/>
  <c r="G589" i="3"/>
  <c r="H589" i="3" s="1"/>
  <c r="F589" i="3"/>
  <c r="E589" i="3"/>
  <c r="G588" i="3"/>
  <c r="F588" i="3"/>
  <c r="E588" i="3"/>
  <c r="G587" i="3"/>
  <c r="H587" i="3" s="1"/>
  <c r="F587" i="3"/>
  <c r="E587" i="3"/>
  <c r="G586" i="3"/>
  <c r="F586" i="3"/>
  <c r="E586" i="3"/>
  <c r="G585" i="3"/>
  <c r="H585" i="3" s="1"/>
  <c r="F585" i="3"/>
  <c r="E585" i="3"/>
  <c r="G584" i="3"/>
  <c r="H584" i="3" s="1"/>
  <c r="F584" i="3"/>
  <c r="E584" i="3"/>
  <c r="G583" i="3"/>
  <c r="H583" i="3" s="1"/>
  <c r="F583" i="3"/>
  <c r="E583" i="3"/>
  <c r="G582" i="3"/>
  <c r="H582" i="3" s="1"/>
  <c r="F582" i="3"/>
  <c r="E582" i="3"/>
  <c r="G581" i="3"/>
  <c r="H581" i="3" s="1"/>
  <c r="F581" i="3"/>
  <c r="E581" i="3"/>
  <c r="G580" i="3"/>
  <c r="F580" i="3"/>
  <c r="E580" i="3"/>
  <c r="G579" i="3"/>
  <c r="H579" i="3" s="1"/>
  <c r="F579" i="3"/>
  <c r="E579" i="3"/>
  <c r="G578" i="3"/>
  <c r="F578" i="3"/>
  <c r="E578" i="3"/>
  <c r="G577" i="3"/>
  <c r="H577" i="3" s="1"/>
  <c r="F577" i="3"/>
  <c r="E577" i="3"/>
  <c r="G576" i="3"/>
  <c r="H576" i="3" s="1"/>
  <c r="F576" i="3"/>
  <c r="E576" i="3"/>
  <c r="G575" i="3"/>
  <c r="H575" i="3" s="1"/>
  <c r="F575" i="3"/>
  <c r="E575" i="3"/>
  <c r="G574" i="3"/>
  <c r="H574" i="3" s="1"/>
  <c r="F574" i="3"/>
  <c r="E574" i="3"/>
  <c r="G573" i="3"/>
  <c r="H573" i="3" s="1"/>
  <c r="F573" i="3"/>
  <c r="E573" i="3"/>
  <c r="G572" i="3"/>
  <c r="F572" i="3"/>
  <c r="E572" i="3"/>
  <c r="H571" i="3"/>
  <c r="G571" i="3"/>
  <c r="F571" i="3"/>
  <c r="E571" i="3"/>
  <c r="G570" i="3"/>
  <c r="F570" i="3"/>
  <c r="E570" i="3"/>
  <c r="G569" i="3"/>
  <c r="H569" i="3" s="1"/>
  <c r="F569" i="3"/>
  <c r="E569" i="3"/>
  <c r="G568" i="3"/>
  <c r="H568" i="3" s="1"/>
  <c r="F568" i="3"/>
  <c r="E568" i="3"/>
  <c r="G567" i="3"/>
  <c r="H567" i="3" s="1"/>
  <c r="F567" i="3"/>
  <c r="E567" i="3"/>
  <c r="G566" i="3"/>
  <c r="H566" i="3" s="1"/>
  <c r="F566" i="3"/>
  <c r="E566" i="3"/>
  <c r="G565" i="3"/>
  <c r="H565" i="3" s="1"/>
  <c r="F565" i="3"/>
  <c r="E565" i="3"/>
  <c r="G564" i="3"/>
  <c r="F564" i="3"/>
  <c r="E564" i="3"/>
  <c r="G563" i="3"/>
  <c r="H563" i="3" s="1"/>
  <c r="F563" i="3"/>
  <c r="E563" i="3"/>
  <c r="G562" i="3"/>
  <c r="F562" i="3"/>
  <c r="E562" i="3"/>
  <c r="H561" i="3"/>
  <c r="G561" i="3"/>
  <c r="F561" i="3"/>
  <c r="E561" i="3"/>
  <c r="G560" i="3"/>
  <c r="H560" i="3" s="1"/>
  <c r="F560" i="3"/>
  <c r="E560" i="3"/>
  <c r="G559" i="3"/>
  <c r="H559" i="3" s="1"/>
  <c r="F559" i="3"/>
  <c r="E559" i="3"/>
  <c r="G558" i="3"/>
  <c r="H558" i="3" s="1"/>
  <c r="F558" i="3"/>
  <c r="E558" i="3"/>
  <c r="G557" i="3"/>
  <c r="H557" i="3" s="1"/>
  <c r="F557" i="3"/>
  <c r="E557" i="3"/>
  <c r="G556" i="3"/>
  <c r="F556" i="3"/>
  <c r="E556" i="3"/>
  <c r="G555" i="3"/>
  <c r="H555" i="3" s="1"/>
  <c r="F555" i="3"/>
  <c r="E555" i="3"/>
  <c r="G554" i="3"/>
  <c r="F554" i="3"/>
  <c r="E554" i="3"/>
  <c r="G553" i="3"/>
  <c r="H553" i="3" s="1"/>
  <c r="F553" i="3"/>
  <c r="E553" i="3"/>
  <c r="G552" i="3"/>
  <c r="H552" i="3" s="1"/>
  <c r="F552" i="3"/>
  <c r="E552" i="3"/>
  <c r="G551" i="3"/>
  <c r="H551" i="3" s="1"/>
  <c r="F551" i="3"/>
  <c r="E551" i="3"/>
  <c r="G550" i="3"/>
  <c r="H550" i="3" s="1"/>
  <c r="F550" i="3"/>
  <c r="E550" i="3"/>
  <c r="G549" i="3"/>
  <c r="H549" i="3" s="1"/>
  <c r="F549" i="3"/>
  <c r="E549" i="3"/>
  <c r="G548" i="3"/>
  <c r="F548" i="3"/>
  <c r="E548" i="3"/>
  <c r="G547" i="3"/>
  <c r="H547" i="3" s="1"/>
  <c r="F547" i="3"/>
  <c r="E547" i="3"/>
  <c r="G546" i="3"/>
  <c r="F546" i="3"/>
  <c r="E546" i="3"/>
  <c r="G545" i="3"/>
  <c r="H545" i="3" s="1"/>
  <c r="F545" i="3"/>
  <c r="E545" i="3"/>
  <c r="G544" i="3"/>
  <c r="H544" i="3" s="1"/>
  <c r="F544" i="3"/>
  <c r="E544" i="3"/>
  <c r="G543" i="3"/>
  <c r="H543" i="3" s="1"/>
  <c r="F543" i="3"/>
  <c r="E543" i="3"/>
  <c r="G542" i="3"/>
  <c r="H542" i="3" s="1"/>
  <c r="F542" i="3"/>
  <c r="E542" i="3"/>
  <c r="G541" i="3"/>
  <c r="H541" i="3" s="1"/>
  <c r="F541" i="3"/>
  <c r="E541" i="3"/>
  <c r="G540" i="3"/>
  <c r="F540" i="3"/>
  <c r="E540" i="3"/>
  <c r="H539" i="3"/>
  <c r="G539" i="3"/>
  <c r="F539" i="3"/>
  <c r="E539" i="3"/>
  <c r="G538" i="3"/>
  <c r="F538" i="3"/>
  <c r="E538" i="3"/>
  <c r="G537" i="3"/>
  <c r="H537" i="3" s="1"/>
  <c r="F537" i="3"/>
  <c r="E537" i="3"/>
  <c r="G536" i="3"/>
  <c r="H536" i="3" s="1"/>
  <c r="F536" i="3"/>
  <c r="E536" i="3"/>
  <c r="G535" i="3"/>
  <c r="H535" i="3" s="1"/>
  <c r="F535" i="3"/>
  <c r="E535" i="3"/>
  <c r="G534" i="3"/>
  <c r="H534" i="3" s="1"/>
  <c r="F534" i="3"/>
  <c r="E534" i="3"/>
  <c r="G533" i="3"/>
  <c r="H533" i="3" s="1"/>
  <c r="F533" i="3"/>
  <c r="E533" i="3"/>
  <c r="G532" i="3"/>
  <c r="F532" i="3"/>
  <c r="E532" i="3"/>
  <c r="G531" i="3"/>
  <c r="H531" i="3" s="1"/>
  <c r="F531" i="3"/>
  <c r="E531" i="3"/>
  <c r="G530" i="3"/>
  <c r="F530" i="3"/>
  <c r="E530" i="3"/>
  <c r="G529" i="3"/>
  <c r="H529" i="3" s="1"/>
  <c r="F529" i="3"/>
  <c r="E529" i="3"/>
  <c r="G528" i="3"/>
  <c r="H528" i="3" s="1"/>
  <c r="F528" i="3"/>
  <c r="E528" i="3"/>
  <c r="G527" i="3"/>
  <c r="H527" i="3" s="1"/>
  <c r="F527" i="3"/>
  <c r="E527" i="3"/>
  <c r="G526" i="3"/>
  <c r="H526" i="3" s="1"/>
  <c r="F526" i="3"/>
  <c r="E526" i="3"/>
  <c r="G525" i="3"/>
  <c r="H525" i="3" s="1"/>
  <c r="F525" i="3"/>
  <c r="E525" i="3"/>
  <c r="G524" i="3"/>
  <c r="F524" i="3"/>
  <c r="E524" i="3"/>
  <c r="G523" i="3"/>
  <c r="H523" i="3" s="1"/>
  <c r="F523" i="3"/>
  <c r="E523" i="3"/>
  <c r="G522" i="3"/>
  <c r="F522" i="3"/>
  <c r="E522" i="3"/>
  <c r="G521" i="3"/>
  <c r="H521" i="3" s="1"/>
  <c r="F521" i="3"/>
  <c r="E521" i="3"/>
  <c r="G520" i="3"/>
  <c r="H520" i="3" s="1"/>
  <c r="F520" i="3"/>
  <c r="E520" i="3"/>
  <c r="G519" i="3"/>
  <c r="H519" i="3" s="1"/>
  <c r="F519" i="3"/>
  <c r="E519" i="3"/>
  <c r="G518" i="3"/>
  <c r="H518" i="3" s="1"/>
  <c r="F518" i="3"/>
  <c r="E518" i="3"/>
  <c r="G517" i="3"/>
  <c r="H517" i="3" s="1"/>
  <c r="F517" i="3"/>
  <c r="E517" i="3"/>
  <c r="G516" i="3"/>
  <c r="F516" i="3"/>
  <c r="E516" i="3"/>
  <c r="G515" i="3"/>
  <c r="H515" i="3" s="1"/>
  <c r="F515" i="3"/>
  <c r="E515" i="3"/>
  <c r="G514" i="3"/>
  <c r="F514" i="3"/>
  <c r="E514" i="3"/>
  <c r="G513" i="3"/>
  <c r="H513" i="3" s="1"/>
  <c r="F513" i="3"/>
  <c r="E513" i="3"/>
  <c r="G512" i="3"/>
  <c r="H512" i="3" s="1"/>
  <c r="F512" i="3"/>
  <c r="E512" i="3"/>
  <c r="G511" i="3"/>
  <c r="H511" i="3" s="1"/>
  <c r="F511" i="3"/>
  <c r="E511" i="3"/>
  <c r="G510" i="3"/>
  <c r="H510" i="3" s="1"/>
  <c r="F510" i="3"/>
  <c r="E510" i="3"/>
  <c r="G509" i="3"/>
  <c r="H509" i="3" s="1"/>
  <c r="F509" i="3"/>
  <c r="E509" i="3"/>
  <c r="G508" i="3"/>
  <c r="F508" i="3"/>
  <c r="E508" i="3"/>
  <c r="G507" i="3"/>
  <c r="H507" i="3" s="1"/>
  <c r="F507" i="3"/>
  <c r="E507" i="3"/>
  <c r="G506" i="3"/>
  <c r="F506" i="3"/>
  <c r="E506" i="3"/>
  <c r="G505" i="3"/>
  <c r="H505" i="3" s="1"/>
  <c r="F505" i="3"/>
  <c r="E505" i="3"/>
  <c r="G504" i="3"/>
  <c r="H504" i="3" s="1"/>
  <c r="F504" i="3"/>
  <c r="E504" i="3"/>
  <c r="G503" i="3"/>
  <c r="H503" i="3" s="1"/>
  <c r="F503" i="3"/>
  <c r="E503" i="3"/>
  <c r="G502" i="3"/>
  <c r="H502" i="3" s="1"/>
  <c r="F502" i="3"/>
  <c r="E502" i="3"/>
  <c r="G501" i="3"/>
  <c r="H501" i="3" s="1"/>
  <c r="F501" i="3"/>
  <c r="E501" i="3"/>
  <c r="G500" i="3"/>
  <c r="F500" i="3"/>
  <c r="E500" i="3"/>
  <c r="F499" i="3"/>
  <c r="E499" i="3"/>
  <c r="F498" i="3"/>
  <c r="E498" i="3"/>
  <c r="F497" i="3"/>
  <c r="E497" i="3"/>
  <c r="F496" i="3"/>
  <c r="E496" i="3"/>
  <c r="F495" i="3"/>
  <c r="E495" i="3"/>
  <c r="F494" i="3"/>
  <c r="E494" i="3"/>
  <c r="F493" i="3"/>
  <c r="E493" i="3"/>
  <c r="F492" i="3"/>
  <c r="E492" i="3"/>
  <c r="F491" i="3"/>
  <c r="E491" i="3"/>
  <c r="F490" i="3"/>
  <c r="E490" i="3"/>
  <c r="F489" i="3"/>
  <c r="E489" i="3"/>
  <c r="F488" i="3"/>
  <c r="E488" i="3"/>
  <c r="F487" i="3"/>
  <c r="E487" i="3"/>
  <c r="F486" i="3"/>
  <c r="E486" i="3"/>
  <c r="G486" i="3" s="1"/>
  <c r="I486" i="3" s="1"/>
  <c r="F485" i="3"/>
  <c r="E485" i="3"/>
  <c r="F484" i="3"/>
  <c r="E484" i="3"/>
  <c r="F483" i="3"/>
  <c r="E483" i="3"/>
  <c r="F482" i="3"/>
  <c r="E482" i="3"/>
  <c r="F481" i="3"/>
  <c r="E481" i="3"/>
  <c r="F480" i="3"/>
  <c r="E480" i="3"/>
  <c r="F479" i="3"/>
  <c r="E479" i="3"/>
  <c r="F478" i="3"/>
  <c r="E478" i="3"/>
  <c r="G478" i="3" s="1"/>
  <c r="I478" i="3" s="1"/>
  <c r="F477" i="3"/>
  <c r="E477" i="3"/>
  <c r="F476" i="3"/>
  <c r="E476" i="3"/>
  <c r="F475" i="3"/>
  <c r="E475" i="3"/>
  <c r="F474" i="3"/>
  <c r="E474" i="3"/>
  <c r="F473" i="3"/>
  <c r="E473" i="3"/>
  <c r="F472" i="3"/>
  <c r="E472" i="3"/>
  <c r="F471" i="3"/>
  <c r="E471" i="3"/>
  <c r="F470" i="3"/>
  <c r="E470" i="3"/>
  <c r="G470" i="3" s="1"/>
  <c r="I470" i="3" s="1"/>
  <c r="F469" i="3"/>
  <c r="E469" i="3"/>
  <c r="F468" i="3"/>
  <c r="E468" i="3"/>
  <c r="F467" i="3"/>
  <c r="E467" i="3"/>
  <c r="F466" i="3"/>
  <c r="E466" i="3"/>
  <c r="F465" i="3"/>
  <c r="E465" i="3"/>
  <c r="F464" i="3"/>
  <c r="E464" i="3"/>
  <c r="F463" i="3"/>
  <c r="E463" i="3"/>
  <c r="F462" i="3"/>
  <c r="E462" i="3"/>
  <c r="F461" i="3"/>
  <c r="E461" i="3"/>
  <c r="F460" i="3"/>
  <c r="E460" i="3"/>
  <c r="F459" i="3"/>
  <c r="E459" i="3"/>
  <c r="F458" i="3"/>
  <c r="E458" i="3"/>
  <c r="F457" i="3"/>
  <c r="E457" i="3"/>
  <c r="F456" i="3"/>
  <c r="E456" i="3"/>
  <c r="F455" i="3"/>
  <c r="E455" i="3"/>
  <c r="F454" i="3"/>
  <c r="E454" i="3"/>
  <c r="F453" i="3"/>
  <c r="E453" i="3"/>
  <c r="F452" i="3"/>
  <c r="E452" i="3"/>
  <c r="F451" i="3"/>
  <c r="E451" i="3"/>
  <c r="F450" i="3"/>
  <c r="E450" i="3"/>
  <c r="F449" i="3"/>
  <c r="E449" i="3"/>
  <c r="F448" i="3"/>
  <c r="E448" i="3"/>
  <c r="F447" i="3"/>
  <c r="E447" i="3"/>
  <c r="F446" i="3"/>
  <c r="E446" i="3"/>
  <c r="F445" i="3"/>
  <c r="E445" i="3"/>
  <c r="F444" i="3"/>
  <c r="E444" i="3"/>
  <c r="F443" i="3"/>
  <c r="E443" i="3"/>
  <c r="F442" i="3"/>
  <c r="E442" i="3"/>
  <c r="F441" i="3"/>
  <c r="E441" i="3"/>
  <c r="F440" i="3"/>
  <c r="E440" i="3"/>
  <c r="F439" i="3"/>
  <c r="E439" i="3"/>
  <c r="F438" i="3"/>
  <c r="E438" i="3"/>
  <c r="F437" i="3"/>
  <c r="E437" i="3"/>
  <c r="F436" i="3"/>
  <c r="E436" i="3"/>
  <c r="G436" i="3" s="1"/>
  <c r="I436" i="3" s="1"/>
  <c r="F435" i="3"/>
  <c r="E435" i="3"/>
  <c r="F434" i="3"/>
  <c r="E434" i="3"/>
  <c r="F433" i="3"/>
  <c r="E433" i="3"/>
  <c r="F432" i="3"/>
  <c r="E432" i="3"/>
  <c r="F431" i="3"/>
  <c r="E431" i="3"/>
  <c r="F430" i="3"/>
  <c r="E430" i="3"/>
  <c r="F429" i="3"/>
  <c r="E429" i="3"/>
  <c r="F428" i="3"/>
  <c r="E428" i="3"/>
  <c r="F427" i="3"/>
  <c r="E427" i="3"/>
  <c r="F426" i="3"/>
  <c r="E426" i="3"/>
  <c r="F425" i="3"/>
  <c r="E425" i="3"/>
  <c r="F424" i="3"/>
  <c r="E424" i="3"/>
  <c r="F423" i="3"/>
  <c r="E423" i="3"/>
  <c r="F422" i="3"/>
  <c r="E422" i="3"/>
  <c r="F421" i="3"/>
  <c r="E421" i="3"/>
  <c r="F420" i="3"/>
  <c r="E420" i="3"/>
  <c r="F419" i="3"/>
  <c r="E419" i="3"/>
  <c r="F418" i="3"/>
  <c r="E418" i="3"/>
  <c r="F417" i="3"/>
  <c r="E417" i="3"/>
  <c r="F416" i="3"/>
  <c r="E416" i="3"/>
  <c r="F415" i="3"/>
  <c r="E415" i="3"/>
  <c r="F414" i="3"/>
  <c r="E414" i="3"/>
  <c r="F413" i="3"/>
  <c r="E413" i="3"/>
  <c r="F412" i="3"/>
  <c r="G412" i="3" s="1"/>
  <c r="I412" i="3" s="1"/>
  <c r="E412" i="3"/>
  <c r="F411" i="3"/>
  <c r="E411" i="3"/>
  <c r="E410" i="3"/>
  <c r="F409" i="3"/>
  <c r="E409" i="3"/>
  <c r="F408" i="3"/>
  <c r="G408" i="3" s="1"/>
  <c r="E408" i="3"/>
  <c r="F407" i="3"/>
  <c r="E407" i="3"/>
  <c r="F406" i="3"/>
  <c r="E406" i="3"/>
  <c r="F405" i="3"/>
  <c r="E405" i="3"/>
  <c r="F404" i="3"/>
  <c r="E404" i="3"/>
  <c r="F403" i="3"/>
  <c r="E403" i="3"/>
  <c r="F402" i="3"/>
  <c r="E402" i="3"/>
  <c r="F401" i="3"/>
  <c r="E401" i="3"/>
  <c r="F400" i="3"/>
  <c r="G400" i="3" s="1"/>
  <c r="I400" i="3" s="1"/>
  <c r="E400" i="3"/>
  <c r="F399" i="3"/>
  <c r="E399" i="3"/>
  <c r="F398" i="3"/>
  <c r="E398" i="3"/>
  <c r="F397" i="3"/>
  <c r="E397" i="3"/>
  <c r="F396" i="3"/>
  <c r="G396" i="3" s="1"/>
  <c r="E396" i="3"/>
  <c r="F395" i="3"/>
  <c r="E395" i="3"/>
  <c r="F394" i="3"/>
  <c r="E394" i="3"/>
  <c r="F393" i="3"/>
  <c r="E393" i="3"/>
  <c r="F392" i="3"/>
  <c r="G392" i="3" s="1"/>
  <c r="E392" i="3"/>
  <c r="F391" i="3"/>
  <c r="E391" i="3"/>
  <c r="F390" i="3"/>
  <c r="E390" i="3"/>
  <c r="F389" i="3"/>
  <c r="E389" i="3"/>
  <c r="F388" i="3"/>
  <c r="G388" i="3" s="1"/>
  <c r="I388" i="3" s="1"/>
  <c r="E388" i="3"/>
  <c r="F387" i="3"/>
  <c r="E387" i="3"/>
  <c r="F386" i="3"/>
  <c r="E386" i="3"/>
  <c r="F385" i="3"/>
  <c r="E385" i="3"/>
  <c r="F384" i="3"/>
  <c r="E384" i="3"/>
  <c r="F383" i="3"/>
  <c r="E383" i="3"/>
  <c r="F382" i="3"/>
  <c r="E382" i="3"/>
  <c r="F381" i="3"/>
  <c r="E381" i="3"/>
  <c r="F380" i="3"/>
  <c r="G380" i="3" s="1"/>
  <c r="I380" i="3" s="1"/>
  <c r="E380" i="3"/>
  <c r="F379" i="3"/>
  <c r="E379" i="3"/>
  <c r="F378" i="3"/>
  <c r="E378" i="3"/>
  <c r="F377" i="3"/>
  <c r="E377" i="3"/>
  <c r="F376" i="3"/>
  <c r="E376" i="3"/>
  <c r="F375" i="3"/>
  <c r="E375" i="3"/>
  <c r="F374" i="3"/>
  <c r="E374" i="3"/>
  <c r="F373" i="3"/>
  <c r="E373" i="3"/>
  <c r="F372" i="3"/>
  <c r="E372" i="3"/>
  <c r="F371" i="3"/>
  <c r="E371" i="3"/>
  <c r="F370" i="3"/>
  <c r="E370" i="3"/>
  <c r="F369" i="3"/>
  <c r="E369" i="3"/>
  <c r="F368" i="3"/>
  <c r="G368" i="3" s="1"/>
  <c r="I368" i="3" s="1"/>
  <c r="E368" i="3"/>
  <c r="F367" i="3"/>
  <c r="E367" i="3"/>
  <c r="F366" i="3"/>
  <c r="E366" i="3"/>
  <c r="F365" i="3"/>
  <c r="E365" i="3"/>
  <c r="F364" i="3"/>
  <c r="G364" i="3" s="1"/>
  <c r="I364" i="3" s="1"/>
  <c r="E364" i="3"/>
  <c r="F363" i="3"/>
  <c r="E363" i="3"/>
  <c r="F362" i="3"/>
  <c r="E362" i="3"/>
  <c r="F361" i="3"/>
  <c r="E361" i="3"/>
  <c r="F360" i="3"/>
  <c r="E360" i="3"/>
  <c r="F359" i="3"/>
  <c r="E359" i="3"/>
  <c r="F358" i="3"/>
  <c r="E358" i="3"/>
  <c r="F357" i="3"/>
  <c r="E357" i="3"/>
  <c r="F356" i="3"/>
  <c r="E356" i="3"/>
  <c r="F355" i="3"/>
  <c r="E355" i="3"/>
  <c r="F354" i="3"/>
  <c r="E354" i="3"/>
  <c r="F353" i="3"/>
  <c r="E353" i="3"/>
  <c r="F352" i="3"/>
  <c r="E352" i="3"/>
  <c r="F351" i="3"/>
  <c r="G351" i="3" s="1"/>
  <c r="E351" i="3"/>
  <c r="F350" i="3"/>
  <c r="E350" i="3"/>
  <c r="F349" i="3"/>
  <c r="E349" i="3"/>
  <c r="F348" i="3"/>
  <c r="E348" i="3"/>
  <c r="F347" i="3"/>
  <c r="E347" i="3"/>
  <c r="F346" i="3"/>
  <c r="E346" i="3"/>
  <c r="F345" i="3"/>
  <c r="E345" i="3"/>
  <c r="F344" i="3"/>
  <c r="G344" i="3" s="1"/>
  <c r="E344" i="3"/>
  <c r="F343" i="3"/>
  <c r="E343" i="3"/>
  <c r="F342" i="3"/>
  <c r="E342" i="3"/>
  <c r="F341" i="3"/>
  <c r="E341" i="3"/>
  <c r="F340" i="3"/>
  <c r="E340" i="3"/>
  <c r="F339" i="3"/>
  <c r="E339" i="3"/>
  <c r="F338" i="3"/>
  <c r="E338" i="3"/>
  <c r="F337" i="3"/>
  <c r="E337" i="3"/>
  <c r="F336" i="3"/>
  <c r="G336" i="3" s="1"/>
  <c r="I336" i="3" s="1"/>
  <c r="E336" i="3"/>
  <c r="F335" i="3"/>
  <c r="E335" i="3"/>
  <c r="F334" i="3"/>
  <c r="E334" i="3"/>
  <c r="F333" i="3"/>
  <c r="E333" i="3"/>
  <c r="F332" i="3"/>
  <c r="E332" i="3"/>
  <c r="F331" i="3"/>
  <c r="E331" i="3"/>
  <c r="F330" i="3"/>
  <c r="G330" i="3" s="1"/>
  <c r="I330" i="3" s="1"/>
  <c r="E330" i="3"/>
  <c r="F329" i="3"/>
  <c r="E329" i="3"/>
  <c r="F328" i="3"/>
  <c r="G328" i="3" s="1"/>
  <c r="E328" i="3"/>
  <c r="F327" i="3"/>
  <c r="E327" i="3"/>
  <c r="F326" i="3"/>
  <c r="E326" i="3"/>
  <c r="F325" i="3"/>
  <c r="E325" i="3"/>
  <c r="G325" i="3" s="1"/>
  <c r="F324" i="3"/>
  <c r="E324" i="3"/>
  <c r="F323" i="3"/>
  <c r="E323" i="3"/>
  <c r="F322" i="3"/>
  <c r="G322" i="3" s="1"/>
  <c r="E322" i="3"/>
  <c r="F321" i="3"/>
  <c r="E321" i="3"/>
  <c r="F320" i="3"/>
  <c r="E320" i="3"/>
  <c r="F319" i="3"/>
  <c r="E319" i="3"/>
  <c r="F318" i="3"/>
  <c r="G318" i="3" s="1"/>
  <c r="E318" i="3"/>
  <c r="F317" i="3"/>
  <c r="E317" i="3"/>
  <c r="F316" i="3"/>
  <c r="E316" i="3"/>
  <c r="F315" i="3"/>
  <c r="E315" i="3"/>
  <c r="F314" i="3"/>
  <c r="E314" i="3"/>
  <c r="F313" i="3"/>
  <c r="E313" i="3"/>
  <c r="F312" i="3"/>
  <c r="E312" i="3"/>
  <c r="F311" i="3"/>
  <c r="E311" i="3"/>
  <c r="F310" i="3"/>
  <c r="E310" i="3"/>
  <c r="F309" i="3"/>
  <c r="E309" i="3"/>
  <c r="F308" i="3"/>
  <c r="E308" i="3"/>
  <c r="F307" i="3"/>
  <c r="E307" i="3"/>
  <c r="F306" i="3"/>
  <c r="G306" i="3" s="1"/>
  <c r="E306" i="3"/>
  <c r="F305" i="3"/>
  <c r="E305" i="3"/>
  <c r="F304" i="3"/>
  <c r="E304" i="3"/>
  <c r="F303" i="3"/>
  <c r="E303" i="3"/>
  <c r="F302" i="3"/>
  <c r="E302" i="3"/>
  <c r="F301" i="3"/>
  <c r="E301" i="3"/>
  <c r="F300" i="3"/>
  <c r="E300" i="3"/>
  <c r="F299" i="3"/>
  <c r="E299" i="3"/>
  <c r="F298" i="3"/>
  <c r="E298" i="3"/>
  <c r="F297" i="3"/>
  <c r="E297" i="3"/>
  <c r="F296" i="3"/>
  <c r="E296" i="3"/>
  <c r="F295" i="3"/>
  <c r="E295" i="3"/>
  <c r="F294" i="3"/>
  <c r="E294" i="3"/>
  <c r="F293" i="3"/>
  <c r="E293" i="3"/>
  <c r="F292" i="3"/>
  <c r="E292" i="3"/>
  <c r="F291" i="3"/>
  <c r="E291" i="3"/>
  <c r="F290" i="3"/>
  <c r="G290" i="3" s="1"/>
  <c r="E290" i="3"/>
  <c r="F289" i="3"/>
  <c r="E289" i="3"/>
  <c r="F288" i="3"/>
  <c r="E288" i="3"/>
  <c r="F287" i="3"/>
  <c r="E287" i="3"/>
  <c r="F286" i="3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G268" i="3" s="1"/>
  <c r="E268" i="3"/>
  <c r="F267" i="3"/>
  <c r="E267" i="3"/>
  <c r="F266" i="3"/>
  <c r="G266" i="3" s="1"/>
  <c r="I266" i="3" s="1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G252" i="3" s="1"/>
  <c r="F251" i="3"/>
  <c r="E251" i="3"/>
  <c r="F250" i="3"/>
  <c r="E250" i="3"/>
  <c r="F249" i="3"/>
  <c r="E249" i="3"/>
  <c r="F248" i="3"/>
  <c r="E248" i="3"/>
  <c r="G248" i="3" s="1"/>
  <c r="I248" i="3" s="1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G220" i="3" s="1"/>
  <c r="I220" i="3" s="1"/>
  <c r="F219" i="3"/>
  <c r="E219" i="3"/>
  <c r="F218" i="3"/>
  <c r="E218" i="3"/>
  <c r="F217" i="3"/>
  <c r="E217" i="3"/>
  <c r="F216" i="3"/>
  <c r="E216" i="3"/>
  <c r="G216" i="3" s="1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G208" i="3" s="1"/>
  <c r="I208" i="3" s="1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G189" i="3" s="1"/>
  <c r="I189" i="3" s="1"/>
  <c r="E189" i="3"/>
  <c r="F188" i="3"/>
  <c r="E188" i="3"/>
  <c r="G188" i="3" s="1"/>
  <c r="I188" i="3" s="1"/>
  <c r="F187" i="3"/>
  <c r="E187" i="3"/>
  <c r="F186" i="3"/>
  <c r="E186" i="3"/>
  <c r="F185" i="3"/>
  <c r="G185" i="3" s="1"/>
  <c r="I185" i="3" s="1"/>
  <c r="E185" i="3"/>
  <c r="F184" i="3"/>
  <c r="E184" i="3"/>
  <c r="F183" i="3"/>
  <c r="E183" i="3"/>
  <c r="F182" i="3"/>
  <c r="E182" i="3"/>
  <c r="F181" i="3"/>
  <c r="E181" i="3"/>
  <c r="F180" i="3"/>
  <c r="E180" i="3"/>
  <c r="G180" i="3" s="1"/>
  <c r="I180" i="3" s="1"/>
  <c r="F179" i="3"/>
  <c r="E179" i="3"/>
  <c r="F178" i="3"/>
  <c r="E178" i="3"/>
  <c r="F177" i="3"/>
  <c r="G177" i="3" s="1"/>
  <c r="I177" i="3" s="1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G171" i="3" s="1"/>
  <c r="I171" i="3" s="1"/>
  <c r="F170" i="3"/>
  <c r="E170" i="3"/>
  <c r="F169" i="3"/>
  <c r="G169" i="3" s="1"/>
  <c r="I169" i="3" s="1"/>
  <c r="E169" i="3"/>
  <c r="F168" i="3"/>
  <c r="E168" i="3"/>
  <c r="F167" i="3"/>
  <c r="E167" i="3"/>
  <c r="F166" i="3"/>
  <c r="E166" i="3"/>
  <c r="F165" i="3"/>
  <c r="G165" i="3" s="1"/>
  <c r="I165" i="3" s="1"/>
  <c r="E165" i="3"/>
  <c r="F164" i="3"/>
  <c r="E164" i="3"/>
  <c r="F163" i="3"/>
  <c r="E163" i="3"/>
  <c r="G163" i="3" s="1"/>
  <c r="I163" i="3" s="1"/>
  <c r="F162" i="3"/>
  <c r="E162" i="3"/>
  <c r="F161" i="3"/>
  <c r="G161" i="3" s="1"/>
  <c r="I161" i="3" s="1"/>
  <c r="E161" i="3"/>
  <c r="F160" i="3"/>
  <c r="E160" i="3"/>
  <c r="F159" i="3"/>
  <c r="E159" i="3"/>
  <c r="F158" i="3"/>
  <c r="E158" i="3"/>
  <c r="F157" i="3"/>
  <c r="G157" i="3" s="1"/>
  <c r="I157" i="3" s="1"/>
  <c r="E157" i="3"/>
  <c r="F156" i="3"/>
  <c r="E156" i="3"/>
  <c r="F155" i="3"/>
  <c r="E155" i="3"/>
  <c r="F154" i="3"/>
  <c r="E154" i="3"/>
  <c r="F153" i="3"/>
  <c r="G153" i="3" s="1"/>
  <c r="I153" i="3" s="1"/>
  <c r="E153" i="3"/>
  <c r="F152" i="3"/>
  <c r="E152" i="3"/>
  <c r="F151" i="3"/>
  <c r="E151" i="3"/>
  <c r="F150" i="3"/>
  <c r="E150" i="3"/>
  <c r="F149" i="3"/>
  <c r="G149" i="3" s="1"/>
  <c r="I149" i="3" s="1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G141" i="3" s="1"/>
  <c r="I141" i="3" s="1"/>
  <c r="E141" i="3"/>
  <c r="F140" i="3"/>
  <c r="E140" i="3"/>
  <c r="F139" i="3"/>
  <c r="E139" i="3"/>
  <c r="F138" i="3"/>
  <c r="E138" i="3"/>
  <c r="F137" i="3"/>
  <c r="E137" i="3"/>
  <c r="F136" i="3"/>
  <c r="E136" i="3"/>
  <c r="F135" i="3"/>
  <c r="E135" i="3"/>
  <c r="F134" i="3"/>
  <c r="E134" i="3"/>
  <c r="F133" i="3"/>
  <c r="G133" i="3" s="1"/>
  <c r="I133" i="3" s="1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G127" i="3" s="1"/>
  <c r="I127" i="3" s="1"/>
  <c r="F126" i="3"/>
  <c r="E126" i="3"/>
  <c r="F125" i="3"/>
  <c r="G125" i="3" s="1"/>
  <c r="I125" i="3" s="1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G116" i="3" s="1"/>
  <c r="I116" i="3" s="1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G105" i="3" s="1"/>
  <c r="I105" i="3" s="1"/>
  <c r="E105" i="3"/>
  <c r="F104" i="3"/>
  <c r="E104" i="3"/>
  <c r="F103" i="3"/>
  <c r="E103" i="3"/>
  <c r="F102" i="3"/>
  <c r="E102" i="3"/>
  <c r="F101" i="3"/>
  <c r="G101" i="3" s="1"/>
  <c r="I101" i="3" s="1"/>
  <c r="E101" i="3"/>
  <c r="F100" i="3"/>
  <c r="E100" i="3"/>
  <c r="F99" i="3"/>
  <c r="E99" i="3"/>
  <c r="G99" i="3" s="1"/>
  <c r="I99" i="3" s="1"/>
  <c r="F98" i="3"/>
  <c r="E98" i="3"/>
  <c r="F97" i="3"/>
  <c r="G97" i="3" s="1"/>
  <c r="I97" i="3" s="1"/>
  <c r="E97" i="3"/>
  <c r="F96" i="3"/>
  <c r="E96" i="3"/>
  <c r="F95" i="3"/>
  <c r="E95" i="3"/>
  <c r="G95" i="3" s="1"/>
  <c r="F94" i="3"/>
  <c r="E94" i="3"/>
  <c r="F93" i="3"/>
  <c r="E93" i="3"/>
  <c r="F92" i="3"/>
  <c r="E92" i="3"/>
  <c r="F91" i="3"/>
  <c r="E91" i="3"/>
  <c r="F90" i="3"/>
  <c r="E90" i="3"/>
  <c r="F89" i="3"/>
  <c r="G89" i="3" s="1"/>
  <c r="I89" i="3" s="1"/>
  <c r="E89" i="3"/>
  <c r="F88" i="3"/>
  <c r="E88" i="3"/>
  <c r="F87" i="3"/>
  <c r="E87" i="3"/>
  <c r="F86" i="3"/>
  <c r="E86" i="3"/>
  <c r="F85" i="3"/>
  <c r="G85" i="3" s="1"/>
  <c r="I85" i="3" s="1"/>
  <c r="E85" i="3"/>
  <c r="F84" i="3"/>
  <c r="E84" i="3"/>
  <c r="G84" i="3" s="1"/>
  <c r="F83" i="3"/>
  <c r="E83" i="3"/>
  <c r="F82" i="3"/>
  <c r="E82" i="3"/>
  <c r="G81" i="3"/>
  <c r="I81" i="3" s="1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G61" i="3" s="1"/>
  <c r="I61" i="3" s="1"/>
  <c r="F60" i="3"/>
  <c r="E60" i="3"/>
  <c r="G60" i="3" s="1"/>
  <c r="I60" i="3" s="1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G39" i="3" s="1"/>
  <c r="I39" i="3" s="1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G23" i="3" s="1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E2" i="3"/>
  <c r="F2" i="3"/>
  <c r="G366" i="3" l="1"/>
  <c r="G382" i="3"/>
  <c r="G394" i="3"/>
  <c r="I394" i="3" s="1"/>
  <c r="G414" i="3"/>
  <c r="G68" i="3"/>
  <c r="I68" i="3" s="1"/>
  <c r="G124" i="3"/>
  <c r="I124" i="3" s="1"/>
  <c r="G335" i="3"/>
  <c r="G29" i="3"/>
  <c r="G73" i="3"/>
  <c r="I73" i="3" s="1"/>
  <c r="G196" i="3"/>
  <c r="I196" i="3" s="1"/>
  <c r="G288" i="3"/>
  <c r="I288" i="3" s="1"/>
  <c r="G312" i="3"/>
  <c r="I312" i="3" s="1"/>
  <c r="G320" i="3"/>
  <c r="I320" i="3" s="1"/>
  <c r="G359" i="3"/>
  <c r="I359" i="3" s="1"/>
  <c r="G367" i="3"/>
  <c r="G21" i="3"/>
  <c r="I21" i="3" s="1"/>
  <c r="G41" i="3"/>
  <c r="I41" i="3" s="1"/>
  <c r="G53" i="3"/>
  <c r="I53" i="3" s="1"/>
  <c r="G239" i="3"/>
  <c r="I239" i="3" s="1"/>
  <c r="G404" i="3"/>
  <c r="I404" i="3" s="1"/>
  <c r="G424" i="3"/>
  <c r="I424" i="3" s="1"/>
  <c r="G215" i="3"/>
  <c r="I215" i="3" s="1"/>
  <c r="G58" i="3"/>
  <c r="G218" i="3"/>
  <c r="I218" i="3" s="1"/>
  <c r="G273" i="3"/>
  <c r="I273" i="3" s="1"/>
  <c r="G337" i="3"/>
  <c r="I337" i="3" s="1"/>
  <c r="G341" i="3"/>
  <c r="G373" i="3"/>
  <c r="G428" i="3"/>
  <c r="I428" i="3" s="1"/>
  <c r="G432" i="3"/>
  <c r="I432" i="3" s="1"/>
  <c r="L2" i="3"/>
  <c r="L498" i="3"/>
  <c r="L482" i="3"/>
  <c r="L466" i="3"/>
  <c r="L450" i="3"/>
  <c r="L434" i="3"/>
  <c r="L418" i="3"/>
  <c r="L402" i="3"/>
  <c r="L386" i="3"/>
  <c r="L370" i="3"/>
  <c r="L354" i="3"/>
  <c r="L338" i="3"/>
  <c r="L322" i="3"/>
  <c r="L306" i="3"/>
  <c r="L290" i="3"/>
  <c r="L274" i="3"/>
  <c r="L258" i="3"/>
  <c r="L242" i="3"/>
  <c r="L226" i="3"/>
  <c r="L210" i="3"/>
  <c r="L194" i="3"/>
  <c r="L178" i="3"/>
  <c r="L162" i="3"/>
  <c r="L154" i="3"/>
  <c r="L146" i="3"/>
  <c r="L138" i="3"/>
  <c r="L130" i="3"/>
  <c r="L122" i="3"/>
  <c r="L114" i="3"/>
  <c r="L106" i="3"/>
  <c r="L98" i="3"/>
  <c r="L90" i="3"/>
  <c r="L82" i="3"/>
  <c r="L74" i="3"/>
  <c r="L66" i="3"/>
  <c r="L58" i="3"/>
  <c r="L50" i="3"/>
  <c r="L42" i="3"/>
  <c r="L34" i="3"/>
  <c r="L26" i="3"/>
  <c r="L18" i="3"/>
  <c r="L10" i="3"/>
  <c r="L161" i="3"/>
  <c r="L153" i="3"/>
  <c r="L145" i="3"/>
  <c r="L137" i="3"/>
  <c r="L129" i="3"/>
  <c r="L121" i="3"/>
  <c r="L113" i="3"/>
  <c r="L105" i="3"/>
  <c r="L97" i="3"/>
  <c r="L89" i="3"/>
  <c r="L81" i="3"/>
  <c r="L73" i="3"/>
  <c r="L65" i="3"/>
  <c r="L57" i="3"/>
  <c r="L49" i="3"/>
  <c r="L41" i="3"/>
  <c r="L33" i="3"/>
  <c r="L25" i="3"/>
  <c r="L17" i="3"/>
  <c r="L9" i="3"/>
  <c r="G473" i="3"/>
  <c r="I473" i="3" s="1"/>
  <c r="G481" i="3"/>
  <c r="I481" i="3" s="1"/>
  <c r="G489" i="3"/>
  <c r="I489" i="3" s="1"/>
  <c r="G497" i="3"/>
  <c r="I497" i="3" s="1"/>
  <c r="L160" i="3"/>
  <c r="L152" i="3"/>
  <c r="L144" i="3"/>
  <c r="L136" i="3"/>
  <c r="L128" i="3"/>
  <c r="L120" i="3"/>
  <c r="L112" i="3"/>
  <c r="L104" i="3"/>
  <c r="L96" i="3"/>
  <c r="L88" i="3"/>
  <c r="L80" i="3"/>
  <c r="L72" i="3"/>
  <c r="L64" i="3"/>
  <c r="L56" i="3"/>
  <c r="L48" i="3"/>
  <c r="L40" i="3"/>
  <c r="L32" i="3"/>
  <c r="L24" i="3"/>
  <c r="L16" i="3"/>
  <c r="L8" i="3"/>
  <c r="L495" i="3"/>
  <c r="L479" i="3"/>
  <c r="L463" i="3"/>
  <c r="L447" i="3"/>
  <c r="L431" i="3"/>
  <c r="L415" i="3"/>
  <c r="L399" i="3"/>
  <c r="L383" i="3"/>
  <c r="L367" i="3"/>
  <c r="L351" i="3"/>
  <c r="L335" i="3"/>
  <c r="L319" i="3"/>
  <c r="L303" i="3"/>
  <c r="L287" i="3"/>
  <c r="L271" i="3"/>
  <c r="L255" i="3"/>
  <c r="L239" i="3"/>
  <c r="L223" i="3"/>
  <c r="L207" i="3"/>
  <c r="L191" i="3"/>
  <c r="L175" i="3"/>
  <c r="L158" i="3"/>
  <c r="L150" i="3"/>
  <c r="L142" i="3"/>
  <c r="L134" i="3"/>
  <c r="L126" i="3"/>
  <c r="L118" i="3"/>
  <c r="L110" i="3"/>
  <c r="L102" i="3"/>
  <c r="L94" i="3"/>
  <c r="L86" i="3"/>
  <c r="L78" i="3"/>
  <c r="L70" i="3"/>
  <c r="L62" i="3"/>
  <c r="L54" i="3"/>
  <c r="L46" i="3"/>
  <c r="L38" i="3"/>
  <c r="L30" i="3"/>
  <c r="L22" i="3"/>
  <c r="L14" i="3"/>
  <c r="L6" i="3"/>
  <c r="G383" i="3"/>
  <c r="I383" i="3" s="1"/>
  <c r="G399" i="3"/>
  <c r="G415" i="3"/>
  <c r="L157" i="3"/>
  <c r="L149" i="3"/>
  <c r="L141" i="3"/>
  <c r="L133" i="3"/>
  <c r="L125" i="3"/>
  <c r="L117" i="3"/>
  <c r="L109" i="3"/>
  <c r="L101" i="3"/>
  <c r="L93" i="3"/>
  <c r="L85" i="3"/>
  <c r="L77" i="3"/>
  <c r="L69" i="3"/>
  <c r="L61" i="3"/>
  <c r="L53" i="3"/>
  <c r="L45" i="3"/>
  <c r="L37" i="3"/>
  <c r="L29" i="3"/>
  <c r="L21" i="3"/>
  <c r="L13" i="3"/>
  <c r="L5" i="3"/>
  <c r="G476" i="3"/>
  <c r="I476" i="3" s="1"/>
  <c r="G480" i="3"/>
  <c r="H480" i="3" s="1"/>
  <c r="M5" i="3"/>
  <c r="N5" i="3" s="1"/>
  <c r="M37" i="3"/>
  <c r="N37" i="3" s="1"/>
  <c r="M69" i="3"/>
  <c r="N69" i="3" s="1"/>
  <c r="M101" i="3"/>
  <c r="M133" i="3"/>
  <c r="K178" i="3"/>
  <c r="K434" i="3"/>
  <c r="G179" i="3"/>
  <c r="I179" i="3" s="1"/>
  <c r="G183" i="3"/>
  <c r="I183" i="3" s="1"/>
  <c r="G198" i="3"/>
  <c r="I198" i="3" s="1"/>
  <c r="G226" i="3"/>
  <c r="G277" i="3"/>
  <c r="I277" i="3" s="1"/>
  <c r="G309" i="3"/>
  <c r="G317" i="3"/>
  <c r="I317" i="3" s="1"/>
  <c r="G348" i="3"/>
  <c r="I348" i="3" s="1"/>
  <c r="G431" i="3"/>
  <c r="M9" i="3"/>
  <c r="N9" i="3" s="1"/>
  <c r="M41" i="3"/>
  <c r="N41" i="3" s="1"/>
  <c r="M73" i="3"/>
  <c r="N73" i="3" s="1"/>
  <c r="M105" i="3"/>
  <c r="M137" i="3"/>
  <c r="K226" i="3"/>
  <c r="K482" i="3"/>
  <c r="G203" i="3"/>
  <c r="I203" i="3" s="1"/>
  <c r="G211" i="3"/>
  <c r="I211" i="3" s="1"/>
  <c r="G420" i="3"/>
  <c r="I420" i="3" s="1"/>
  <c r="M17" i="3"/>
  <c r="N17" i="3" s="1"/>
  <c r="M49" i="3"/>
  <c r="N49" i="3" s="1"/>
  <c r="M81" i="3"/>
  <c r="M113" i="3"/>
  <c r="M145" i="3"/>
  <c r="K242" i="3"/>
  <c r="K498" i="3"/>
  <c r="G80" i="3"/>
  <c r="I80" i="3" s="1"/>
  <c r="G448" i="3"/>
  <c r="G456" i="3"/>
  <c r="G464" i="3"/>
  <c r="G496" i="3"/>
  <c r="K18" i="3"/>
  <c r="K50" i="3"/>
  <c r="K82" i="3"/>
  <c r="K114" i="3"/>
  <c r="K146" i="3"/>
  <c r="K290" i="3"/>
  <c r="G17" i="3"/>
  <c r="G144" i="3"/>
  <c r="I144" i="3" s="1"/>
  <c r="G334" i="3"/>
  <c r="G361" i="3"/>
  <c r="I361" i="3" s="1"/>
  <c r="G381" i="3"/>
  <c r="G393" i="3"/>
  <c r="I393" i="3" s="1"/>
  <c r="G405" i="3"/>
  <c r="G409" i="3"/>
  <c r="I409" i="3" s="1"/>
  <c r="M21" i="3"/>
  <c r="N21" i="3" s="1"/>
  <c r="M53" i="3"/>
  <c r="N53" i="3" s="1"/>
  <c r="M85" i="3"/>
  <c r="M117" i="3"/>
  <c r="M149" i="3"/>
  <c r="K306" i="3"/>
  <c r="G44" i="3"/>
  <c r="I44" i="3" s="1"/>
  <c r="G37" i="3"/>
  <c r="G18" i="3"/>
  <c r="I18" i="3" s="1"/>
  <c r="G76" i="3"/>
  <c r="I76" i="3" s="1"/>
  <c r="G34" i="3"/>
  <c r="I34" i="3" s="1"/>
  <c r="G57" i="3"/>
  <c r="I57" i="3" s="1"/>
  <c r="G132" i="3"/>
  <c r="I132" i="3" s="1"/>
  <c r="G140" i="3"/>
  <c r="I140" i="3" s="1"/>
  <c r="G148" i="3"/>
  <c r="I148" i="3" s="1"/>
  <c r="G19" i="3"/>
  <c r="G27" i="3"/>
  <c r="G35" i="3"/>
  <c r="G46" i="3"/>
  <c r="I46" i="3" s="1"/>
  <c r="G109" i="3"/>
  <c r="I109" i="3" s="1"/>
  <c r="G117" i="3"/>
  <c r="I117" i="3" s="1"/>
  <c r="G212" i="3"/>
  <c r="I212" i="3" s="1"/>
  <c r="G240" i="3"/>
  <c r="G272" i="3"/>
  <c r="I272" i="3" s="1"/>
  <c r="G303" i="3"/>
  <c r="I303" i="3" s="1"/>
  <c r="G350" i="3"/>
  <c r="G429" i="3"/>
  <c r="M25" i="3"/>
  <c r="N25" i="3" s="1"/>
  <c r="M57" i="3"/>
  <c r="N57" i="3" s="1"/>
  <c r="M89" i="3"/>
  <c r="M121" i="3"/>
  <c r="M153" i="3"/>
  <c r="K354" i="3"/>
  <c r="M33" i="3"/>
  <c r="N33" i="3" s="1"/>
  <c r="M65" i="3"/>
  <c r="N65" i="3" s="1"/>
  <c r="M97" i="3"/>
  <c r="M129" i="3"/>
  <c r="M161" i="3"/>
  <c r="K370" i="3"/>
  <c r="G55" i="3"/>
  <c r="I55" i="3" s="1"/>
  <c r="G59" i="3"/>
  <c r="G63" i="3"/>
  <c r="I63" i="3" s="1"/>
  <c r="G197" i="3"/>
  <c r="I197" i="3" s="1"/>
  <c r="G241" i="3"/>
  <c r="I241" i="3" s="1"/>
  <c r="G245" i="3"/>
  <c r="G261" i="3"/>
  <c r="G280" i="3"/>
  <c r="G292" i="3"/>
  <c r="I292" i="3" s="1"/>
  <c r="G296" i="3"/>
  <c r="I296" i="3" s="1"/>
  <c r="G324" i="3"/>
  <c r="I324" i="3" s="1"/>
  <c r="G407" i="3"/>
  <c r="G434" i="3"/>
  <c r="I434" i="3" s="1"/>
  <c r="G442" i="3"/>
  <c r="I442" i="3" s="1"/>
  <c r="G450" i="3"/>
  <c r="I450" i="3" s="1"/>
  <c r="G454" i="3"/>
  <c r="I454" i="3" s="1"/>
  <c r="G458" i="3"/>
  <c r="I458" i="3" s="1"/>
  <c r="G466" i="3"/>
  <c r="I466" i="3" s="1"/>
  <c r="K2" i="3"/>
  <c r="K34" i="3"/>
  <c r="K66" i="3"/>
  <c r="K98" i="3"/>
  <c r="K130" i="3"/>
  <c r="K162" i="3"/>
  <c r="K418" i="3"/>
  <c r="I322" i="3"/>
  <c r="H322" i="3"/>
  <c r="G249" i="3"/>
  <c r="G298" i="3"/>
  <c r="I298" i="3" s="1"/>
  <c r="G4" i="3"/>
  <c r="I4" i="3" s="1"/>
  <c r="G8" i="3"/>
  <c r="I8" i="3" s="1"/>
  <c r="G26" i="3"/>
  <c r="I26" i="3" s="1"/>
  <c r="G51" i="3"/>
  <c r="G69" i="3"/>
  <c r="I69" i="3" s="1"/>
  <c r="G77" i="3"/>
  <c r="I77" i="3" s="1"/>
  <c r="G93" i="3"/>
  <c r="I93" i="3" s="1"/>
  <c r="G108" i="3"/>
  <c r="I108" i="3" s="1"/>
  <c r="G135" i="3"/>
  <c r="G138" i="3"/>
  <c r="G173" i="3"/>
  <c r="I173" i="3" s="1"/>
  <c r="G181" i="3"/>
  <c r="I181" i="3" s="1"/>
  <c r="G207" i="3"/>
  <c r="I207" i="3" s="1"/>
  <c r="G219" i="3"/>
  <c r="I219" i="3" s="1"/>
  <c r="G238" i="3"/>
  <c r="G271" i="3"/>
  <c r="G278" i="3"/>
  <c r="I278" i="3" s="1"/>
  <c r="G293" i="3"/>
  <c r="I293" i="3" s="1"/>
  <c r="G297" i="3"/>
  <c r="I297" i="3" s="1"/>
  <c r="G301" i="3"/>
  <c r="I301" i="3" s="1"/>
  <c r="G323" i="3"/>
  <c r="G362" i="3"/>
  <c r="I362" i="3" s="1"/>
  <c r="G369" i="3"/>
  <c r="I369" i="3" s="1"/>
  <c r="G384" i="3"/>
  <c r="M165" i="3"/>
  <c r="K165" i="3"/>
  <c r="M173" i="3"/>
  <c r="K173" i="3"/>
  <c r="M181" i="3"/>
  <c r="K181" i="3"/>
  <c r="M189" i="3"/>
  <c r="K189" i="3"/>
  <c r="M197" i="3"/>
  <c r="K197" i="3"/>
  <c r="M205" i="3"/>
  <c r="K205" i="3"/>
  <c r="M213" i="3"/>
  <c r="K213" i="3"/>
  <c r="M221" i="3"/>
  <c r="K221" i="3"/>
  <c r="M229" i="3"/>
  <c r="K229" i="3"/>
  <c r="M237" i="3"/>
  <c r="K237" i="3"/>
  <c r="M245" i="3"/>
  <c r="K245" i="3"/>
  <c r="M253" i="3"/>
  <c r="K253" i="3"/>
  <c r="M261" i="3"/>
  <c r="K261" i="3"/>
  <c r="M269" i="3"/>
  <c r="K269" i="3"/>
  <c r="M277" i="3"/>
  <c r="K277" i="3"/>
  <c r="M285" i="3"/>
  <c r="K285" i="3"/>
  <c r="M293" i="3"/>
  <c r="K293" i="3"/>
  <c r="M301" i="3"/>
  <c r="K301" i="3"/>
  <c r="M309" i="3"/>
  <c r="K309" i="3"/>
  <c r="M317" i="3"/>
  <c r="K317" i="3"/>
  <c r="M325" i="3"/>
  <c r="K325" i="3"/>
  <c r="M333" i="3"/>
  <c r="K333" i="3"/>
  <c r="M341" i="3"/>
  <c r="K341" i="3"/>
  <c r="M349" i="3"/>
  <c r="K349" i="3"/>
  <c r="M357" i="3"/>
  <c r="K357" i="3"/>
  <c r="M365" i="3"/>
  <c r="K365" i="3"/>
  <c r="M373" i="3"/>
  <c r="K373" i="3"/>
  <c r="M381" i="3"/>
  <c r="K381" i="3"/>
  <c r="M389" i="3"/>
  <c r="K389" i="3"/>
  <c r="M397" i="3"/>
  <c r="K397" i="3"/>
  <c r="M405" i="3"/>
  <c r="K405" i="3"/>
  <c r="M413" i="3"/>
  <c r="K413" i="3"/>
  <c r="M421" i="3"/>
  <c r="K421" i="3"/>
  <c r="M429" i="3"/>
  <c r="K429" i="3"/>
  <c r="M437" i="3"/>
  <c r="K437" i="3"/>
  <c r="M445" i="3"/>
  <c r="K445" i="3"/>
  <c r="M453" i="3"/>
  <c r="K453" i="3"/>
  <c r="M461" i="3"/>
  <c r="K461" i="3"/>
  <c r="M469" i="3"/>
  <c r="K469" i="3"/>
  <c r="M477" i="3"/>
  <c r="K477" i="3"/>
  <c r="M485" i="3"/>
  <c r="K485" i="3"/>
  <c r="M493" i="3"/>
  <c r="K493" i="3"/>
  <c r="M223" i="3"/>
  <c r="M287" i="3"/>
  <c r="M351" i="3"/>
  <c r="M415" i="3"/>
  <c r="M479" i="3"/>
  <c r="M166" i="3"/>
  <c r="K166" i="3"/>
  <c r="M174" i="3"/>
  <c r="K174" i="3"/>
  <c r="M182" i="3"/>
  <c r="K182" i="3"/>
  <c r="M190" i="3"/>
  <c r="K190" i="3"/>
  <c r="M198" i="3"/>
  <c r="K198" i="3"/>
  <c r="M206" i="3"/>
  <c r="K206" i="3"/>
  <c r="M214" i="3"/>
  <c r="K214" i="3"/>
  <c r="M222" i="3"/>
  <c r="K222" i="3"/>
  <c r="M230" i="3"/>
  <c r="K230" i="3"/>
  <c r="M238" i="3"/>
  <c r="K238" i="3"/>
  <c r="M246" i="3"/>
  <c r="K246" i="3"/>
  <c r="M254" i="3"/>
  <c r="K254" i="3"/>
  <c r="M262" i="3"/>
  <c r="K262" i="3"/>
  <c r="M270" i="3"/>
  <c r="K270" i="3"/>
  <c r="M278" i="3"/>
  <c r="K278" i="3"/>
  <c r="M286" i="3"/>
  <c r="K286" i="3"/>
  <c r="M294" i="3"/>
  <c r="K294" i="3"/>
  <c r="M302" i="3"/>
  <c r="K302" i="3"/>
  <c r="M310" i="3"/>
  <c r="K310" i="3"/>
  <c r="M318" i="3"/>
  <c r="K318" i="3"/>
  <c r="M326" i="3"/>
  <c r="K326" i="3"/>
  <c r="M334" i="3"/>
  <c r="K334" i="3"/>
  <c r="M342" i="3"/>
  <c r="K342" i="3"/>
  <c r="M350" i="3"/>
  <c r="K350" i="3"/>
  <c r="M358" i="3"/>
  <c r="K358" i="3"/>
  <c r="M366" i="3"/>
  <c r="K366" i="3"/>
  <c r="M374" i="3"/>
  <c r="K374" i="3"/>
  <c r="M382" i="3"/>
  <c r="K382" i="3"/>
  <c r="M390" i="3"/>
  <c r="K390" i="3"/>
  <c r="M398" i="3"/>
  <c r="K398" i="3"/>
  <c r="M406" i="3"/>
  <c r="K406" i="3"/>
  <c r="M414" i="3"/>
  <c r="K414" i="3"/>
  <c r="M422" i="3"/>
  <c r="K422" i="3"/>
  <c r="M430" i="3"/>
  <c r="K430" i="3"/>
  <c r="M438" i="3"/>
  <c r="K438" i="3"/>
  <c r="M446" i="3"/>
  <c r="K446" i="3"/>
  <c r="M454" i="3"/>
  <c r="K454" i="3"/>
  <c r="M462" i="3"/>
  <c r="K462" i="3"/>
  <c r="M470" i="3"/>
  <c r="K470" i="3"/>
  <c r="M478" i="3"/>
  <c r="K478" i="3"/>
  <c r="M486" i="3"/>
  <c r="K486" i="3"/>
  <c r="M494" i="3"/>
  <c r="K494" i="3"/>
  <c r="M103" i="3"/>
  <c r="K103" i="3"/>
  <c r="M111" i="3"/>
  <c r="K111" i="3"/>
  <c r="M119" i="3"/>
  <c r="K119" i="3"/>
  <c r="M127" i="3"/>
  <c r="K127" i="3"/>
  <c r="M135" i="3"/>
  <c r="K135" i="3"/>
  <c r="M143" i="3"/>
  <c r="K143" i="3"/>
  <c r="M151" i="3"/>
  <c r="K151" i="3"/>
  <c r="M159" i="3"/>
  <c r="K159" i="3"/>
  <c r="K167" i="3"/>
  <c r="M167" i="3"/>
  <c r="K183" i="3"/>
  <c r="M183" i="3"/>
  <c r="K199" i="3"/>
  <c r="M199" i="3"/>
  <c r="K215" i="3"/>
  <c r="M215" i="3"/>
  <c r="K231" i="3"/>
  <c r="M231" i="3"/>
  <c r="K247" i="3"/>
  <c r="M247" i="3"/>
  <c r="K279" i="3"/>
  <c r="M279" i="3"/>
  <c r="K295" i="3"/>
  <c r="M295" i="3"/>
  <c r="K311" i="3"/>
  <c r="M311" i="3"/>
  <c r="K327" i="3"/>
  <c r="M327" i="3"/>
  <c r="K343" i="3"/>
  <c r="M343" i="3"/>
  <c r="K359" i="3"/>
  <c r="M359" i="3"/>
  <c r="K375" i="3"/>
  <c r="M375" i="3"/>
  <c r="K391" i="3"/>
  <c r="M391" i="3"/>
  <c r="K407" i="3"/>
  <c r="M407" i="3"/>
  <c r="K423" i="3"/>
  <c r="M423" i="3"/>
  <c r="K439" i="3"/>
  <c r="M439" i="3"/>
  <c r="K455" i="3"/>
  <c r="M455" i="3"/>
  <c r="K471" i="3"/>
  <c r="M471" i="3"/>
  <c r="K487" i="3"/>
  <c r="M487" i="3"/>
  <c r="M175" i="3"/>
  <c r="M239" i="3"/>
  <c r="M303" i="3"/>
  <c r="M367" i="3"/>
  <c r="M431" i="3"/>
  <c r="M495" i="3"/>
  <c r="G9" i="3"/>
  <c r="I9" i="3" s="1"/>
  <c r="G70" i="3"/>
  <c r="I70" i="3" s="1"/>
  <c r="G113" i="3"/>
  <c r="I113" i="3" s="1"/>
  <c r="G294" i="3"/>
  <c r="M15" i="3"/>
  <c r="N15" i="3" s="1"/>
  <c r="K15" i="3"/>
  <c r="M55" i="3"/>
  <c r="N55" i="3" s="1"/>
  <c r="K55" i="3"/>
  <c r="G52" i="3"/>
  <c r="G170" i="3"/>
  <c r="G178" i="3"/>
  <c r="G186" i="3"/>
  <c r="G246" i="3"/>
  <c r="I246" i="3" s="1"/>
  <c r="G253" i="3"/>
  <c r="I253" i="3" s="1"/>
  <c r="G257" i="3"/>
  <c r="I257" i="3" s="1"/>
  <c r="G287" i="3"/>
  <c r="G310" i="3"/>
  <c r="I310" i="3" s="1"/>
  <c r="G331" i="3"/>
  <c r="I331" i="3" s="1"/>
  <c r="G345" i="3"/>
  <c r="I345" i="3" s="1"/>
  <c r="G352" i="3"/>
  <c r="G356" i="3"/>
  <c r="I356" i="3" s="1"/>
  <c r="G360" i="3"/>
  <c r="G389" i="3"/>
  <c r="I389" i="3" s="1"/>
  <c r="G439" i="3"/>
  <c r="I439" i="3" s="1"/>
  <c r="G459" i="3"/>
  <c r="I459" i="3" s="1"/>
  <c r="G463" i="3"/>
  <c r="I463" i="3" s="1"/>
  <c r="G482" i="3"/>
  <c r="I482" i="3" s="1"/>
  <c r="G490" i="3"/>
  <c r="I490" i="3" s="1"/>
  <c r="G498" i="3"/>
  <c r="I498" i="3" s="1"/>
  <c r="K6" i="3"/>
  <c r="K22" i="3"/>
  <c r="K38" i="3"/>
  <c r="K54" i="3"/>
  <c r="K70" i="3"/>
  <c r="K86" i="3"/>
  <c r="K102" i="3"/>
  <c r="K118" i="3"/>
  <c r="K134" i="3"/>
  <c r="K150" i="3"/>
  <c r="G121" i="3"/>
  <c r="I121" i="3" s="1"/>
  <c r="G279" i="3"/>
  <c r="I279" i="3" s="1"/>
  <c r="M7" i="3"/>
  <c r="N7" i="3" s="1"/>
  <c r="K7" i="3"/>
  <c r="M31" i="3"/>
  <c r="N31" i="3" s="1"/>
  <c r="K31" i="3"/>
  <c r="M47" i="3"/>
  <c r="N47" i="3" s="1"/>
  <c r="K47" i="3"/>
  <c r="M63" i="3"/>
  <c r="N63" i="3" s="1"/>
  <c r="K63" i="3"/>
  <c r="M79" i="3"/>
  <c r="K79" i="3"/>
  <c r="M95" i="3"/>
  <c r="K95" i="3"/>
  <c r="K263" i="3"/>
  <c r="M263" i="3"/>
  <c r="G82" i="3"/>
  <c r="G10" i="3"/>
  <c r="I10" i="3" s="1"/>
  <c r="G42" i="3"/>
  <c r="G106" i="3"/>
  <c r="G114" i="3"/>
  <c r="G122" i="3"/>
  <c r="G136" i="3"/>
  <c r="I136" i="3" s="1"/>
  <c r="G194" i="3"/>
  <c r="G205" i="3"/>
  <c r="I205" i="3" s="1"/>
  <c r="G349" i="3"/>
  <c r="I349" i="3" s="1"/>
  <c r="G444" i="3"/>
  <c r="I444" i="3" s="1"/>
  <c r="G452" i="3"/>
  <c r="I452" i="3" s="1"/>
  <c r="G467" i="3"/>
  <c r="I467" i="3" s="1"/>
  <c r="M191" i="3"/>
  <c r="M255" i="3"/>
  <c r="M319" i="3"/>
  <c r="M383" i="3"/>
  <c r="M447" i="3"/>
  <c r="G48" i="3"/>
  <c r="G302" i="3"/>
  <c r="M23" i="3"/>
  <c r="N23" i="3" s="1"/>
  <c r="K23" i="3"/>
  <c r="M39" i="3"/>
  <c r="N39" i="3" s="1"/>
  <c r="K39" i="3"/>
  <c r="M71" i="3"/>
  <c r="N71" i="3" s="1"/>
  <c r="K71" i="3"/>
  <c r="M87" i="3"/>
  <c r="K87" i="3"/>
  <c r="G20" i="3"/>
  <c r="I20" i="3" s="1"/>
  <c r="G14" i="3"/>
  <c r="G45" i="3"/>
  <c r="I45" i="3" s="1"/>
  <c r="G201" i="3"/>
  <c r="G3" i="3"/>
  <c r="I3" i="3" s="1"/>
  <c r="G11" i="3"/>
  <c r="I11" i="3" s="1"/>
  <c r="G24" i="3"/>
  <c r="I24" i="3" s="1"/>
  <c r="G28" i="3"/>
  <c r="I28" i="3" s="1"/>
  <c r="G32" i="3"/>
  <c r="I32" i="3" s="1"/>
  <c r="G36" i="3"/>
  <c r="I36" i="3" s="1"/>
  <c r="G49" i="3"/>
  <c r="I49" i="3" s="1"/>
  <c r="G107" i="3"/>
  <c r="I107" i="3" s="1"/>
  <c r="G115" i="3"/>
  <c r="I115" i="3" s="1"/>
  <c r="G119" i="3"/>
  <c r="I119" i="3" s="1"/>
  <c r="G130" i="3"/>
  <c r="G191" i="3"/>
  <c r="I191" i="3" s="1"/>
  <c r="G210" i="3"/>
  <c r="G213" i="3"/>
  <c r="I213" i="3" s="1"/>
  <c r="G217" i="3"/>
  <c r="I217" i="3" s="1"/>
  <c r="G221" i="3"/>
  <c r="I221" i="3" s="1"/>
  <c r="G228" i="3"/>
  <c r="I228" i="3" s="1"/>
  <c r="G247" i="3"/>
  <c r="G254" i="3"/>
  <c r="I254" i="3" s="1"/>
  <c r="G258" i="3"/>
  <c r="G269" i="3"/>
  <c r="I269" i="3" s="1"/>
  <c r="G284" i="3"/>
  <c r="G304" i="3"/>
  <c r="G311" i="3"/>
  <c r="I311" i="3" s="1"/>
  <c r="G332" i="3"/>
  <c r="G343" i="3"/>
  <c r="I343" i="3" s="1"/>
  <c r="G357" i="3"/>
  <c r="I357" i="3" s="1"/>
  <c r="G376" i="3"/>
  <c r="G397" i="3"/>
  <c r="G426" i="3"/>
  <c r="I426" i="3" s="1"/>
  <c r="M170" i="3"/>
  <c r="K170" i="3"/>
  <c r="M186" i="3"/>
  <c r="K186" i="3"/>
  <c r="M202" i="3"/>
  <c r="K202" i="3"/>
  <c r="M218" i="3"/>
  <c r="K218" i="3"/>
  <c r="M234" i="3"/>
  <c r="K234" i="3"/>
  <c r="M250" i="3"/>
  <c r="K250" i="3"/>
  <c r="M266" i="3"/>
  <c r="K266" i="3"/>
  <c r="M282" i="3"/>
  <c r="K282" i="3"/>
  <c r="M298" i="3"/>
  <c r="K298" i="3"/>
  <c r="M314" i="3"/>
  <c r="K314" i="3"/>
  <c r="M330" i="3"/>
  <c r="K330" i="3"/>
  <c r="M346" i="3"/>
  <c r="K346" i="3"/>
  <c r="M362" i="3"/>
  <c r="K362" i="3"/>
  <c r="M378" i="3"/>
  <c r="K378" i="3"/>
  <c r="M394" i="3"/>
  <c r="K394" i="3"/>
  <c r="M410" i="3"/>
  <c r="K410" i="3"/>
  <c r="M426" i="3"/>
  <c r="K426" i="3"/>
  <c r="M442" i="3"/>
  <c r="K442" i="3"/>
  <c r="M458" i="3"/>
  <c r="K458" i="3"/>
  <c r="M474" i="3"/>
  <c r="K474" i="3"/>
  <c r="M490" i="3"/>
  <c r="K490" i="3"/>
  <c r="K10" i="3"/>
  <c r="K26" i="3"/>
  <c r="K42" i="3"/>
  <c r="K58" i="3"/>
  <c r="K74" i="3"/>
  <c r="K90" i="3"/>
  <c r="K106" i="3"/>
  <c r="K122" i="3"/>
  <c r="K138" i="3"/>
  <c r="K154" i="3"/>
  <c r="K194" i="3"/>
  <c r="K258" i="3"/>
  <c r="K322" i="3"/>
  <c r="K386" i="3"/>
  <c r="K450" i="3"/>
  <c r="G264" i="3"/>
  <c r="G370" i="3"/>
  <c r="I370" i="3" s="1"/>
  <c r="G474" i="3"/>
  <c r="I474" i="3" s="1"/>
  <c r="G472" i="3"/>
  <c r="G484" i="3"/>
  <c r="I484" i="3" s="1"/>
  <c r="G488" i="3"/>
  <c r="G492" i="3"/>
  <c r="I492" i="3" s="1"/>
  <c r="M3" i="3"/>
  <c r="N3" i="3" s="1"/>
  <c r="K3" i="3"/>
  <c r="M11" i="3"/>
  <c r="N11" i="3" s="1"/>
  <c r="K11" i="3"/>
  <c r="M19" i="3"/>
  <c r="N19" i="3" s="1"/>
  <c r="K19" i="3"/>
  <c r="M27" i="3"/>
  <c r="N27" i="3" s="1"/>
  <c r="K27" i="3"/>
  <c r="M35" i="3"/>
  <c r="N35" i="3" s="1"/>
  <c r="K35" i="3"/>
  <c r="M43" i="3"/>
  <c r="N43" i="3" s="1"/>
  <c r="K43" i="3"/>
  <c r="M51" i="3"/>
  <c r="N51" i="3" s="1"/>
  <c r="K51" i="3"/>
  <c r="M59" i="3"/>
  <c r="N59" i="3" s="1"/>
  <c r="K59" i="3"/>
  <c r="M67" i="3"/>
  <c r="N67" i="3" s="1"/>
  <c r="K67" i="3"/>
  <c r="M75" i="3"/>
  <c r="N75" i="3" s="1"/>
  <c r="K75" i="3"/>
  <c r="M83" i="3"/>
  <c r="K83" i="3"/>
  <c r="M91" i="3"/>
  <c r="K91" i="3"/>
  <c r="M99" i="3"/>
  <c r="K99" i="3"/>
  <c r="M107" i="3"/>
  <c r="K107" i="3"/>
  <c r="M115" i="3"/>
  <c r="K115" i="3"/>
  <c r="M123" i="3"/>
  <c r="K123" i="3"/>
  <c r="M131" i="3"/>
  <c r="K131" i="3"/>
  <c r="M139" i="3"/>
  <c r="K139" i="3"/>
  <c r="M147" i="3"/>
  <c r="K147" i="3"/>
  <c r="M155" i="3"/>
  <c r="K155" i="3"/>
  <c r="K163" i="3"/>
  <c r="M163" i="3"/>
  <c r="K171" i="3"/>
  <c r="M171" i="3"/>
  <c r="K179" i="3"/>
  <c r="M179" i="3"/>
  <c r="K187" i="3"/>
  <c r="M187" i="3"/>
  <c r="K195" i="3"/>
  <c r="M195" i="3"/>
  <c r="K203" i="3"/>
  <c r="M203" i="3"/>
  <c r="K211" i="3"/>
  <c r="M211" i="3"/>
  <c r="K219" i="3"/>
  <c r="M219" i="3"/>
  <c r="K227" i="3"/>
  <c r="M227" i="3"/>
  <c r="K235" i="3"/>
  <c r="M235" i="3"/>
  <c r="K243" i="3"/>
  <c r="M243" i="3"/>
  <c r="K251" i="3"/>
  <c r="M251" i="3"/>
  <c r="K259" i="3"/>
  <c r="M259" i="3"/>
  <c r="K267" i="3"/>
  <c r="M267" i="3"/>
  <c r="K275" i="3"/>
  <c r="M275" i="3"/>
  <c r="K283" i="3"/>
  <c r="M283" i="3"/>
  <c r="K291" i="3"/>
  <c r="M291" i="3"/>
  <c r="K299" i="3"/>
  <c r="M299" i="3"/>
  <c r="K307" i="3"/>
  <c r="M307" i="3"/>
  <c r="K315" i="3"/>
  <c r="M315" i="3"/>
  <c r="K323" i="3"/>
  <c r="M323" i="3"/>
  <c r="K331" i="3"/>
  <c r="M331" i="3"/>
  <c r="K339" i="3"/>
  <c r="M339" i="3"/>
  <c r="K347" i="3"/>
  <c r="M347" i="3"/>
  <c r="K355" i="3"/>
  <c r="M355" i="3"/>
  <c r="K363" i="3"/>
  <c r="M363" i="3"/>
  <c r="K371" i="3"/>
  <c r="M371" i="3"/>
  <c r="K379" i="3"/>
  <c r="M379" i="3"/>
  <c r="K387" i="3"/>
  <c r="M387" i="3"/>
  <c r="K395" i="3"/>
  <c r="M395" i="3"/>
  <c r="K403" i="3"/>
  <c r="M403" i="3"/>
  <c r="K411" i="3"/>
  <c r="M411" i="3"/>
  <c r="K419" i="3"/>
  <c r="M419" i="3"/>
  <c r="K427" i="3"/>
  <c r="M427" i="3"/>
  <c r="K435" i="3"/>
  <c r="M435" i="3"/>
  <c r="K443" i="3"/>
  <c r="M443" i="3"/>
  <c r="K451" i="3"/>
  <c r="M451" i="3"/>
  <c r="K459" i="3"/>
  <c r="M459" i="3"/>
  <c r="K467" i="3"/>
  <c r="M467" i="3"/>
  <c r="K475" i="3"/>
  <c r="M475" i="3"/>
  <c r="K483" i="3"/>
  <c r="M483" i="3"/>
  <c r="K491" i="3"/>
  <c r="M491" i="3"/>
  <c r="K499" i="3"/>
  <c r="M499" i="3"/>
  <c r="M13" i="3"/>
  <c r="N13" i="3" s="1"/>
  <c r="M29" i="3"/>
  <c r="N29" i="3" s="1"/>
  <c r="M45" i="3"/>
  <c r="N45" i="3" s="1"/>
  <c r="M61" i="3"/>
  <c r="N61" i="3" s="1"/>
  <c r="M77" i="3"/>
  <c r="M93" i="3"/>
  <c r="M109" i="3"/>
  <c r="M125" i="3"/>
  <c r="M141" i="3"/>
  <c r="M157" i="3"/>
  <c r="M207" i="3"/>
  <c r="M271" i="3"/>
  <c r="M335" i="3"/>
  <c r="M399" i="3"/>
  <c r="M463" i="3"/>
  <c r="G227" i="3"/>
  <c r="G33" i="3"/>
  <c r="I33" i="3" s="1"/>
  <c r="G40" i="3"/>
  <c r="I40" i="3" s="1"/>
  <c r="G65" i="3"/>
  <c r="I65" i="3" s="1"/>
  <c r="G88" i="3"/>
  <c r="I88" i="3" s="1"/>
  <c r="G92" i="3"/>
  <c r="G96" i="3"/>
  <c r="I96" i="3" s="1"/>
  <c r="G100" i="3"/>
  <c r="I100" i="3" s="1"/>
  <c r="G104" i="3"/>
  <c r="I104" i="3" s="1"/>
  <c r="G152" i="3"/>
  <c r="I152" i="3" s="1"/>
  <c r="G156" i="3"/>
  <c r="I156" i="3" s="1"/>
  <c r="G160" i="3"/>
  <c r="I160" i="3" s="1"/>
  <c r="G164" i="3"/>
  <c r="I164" i="3" s="1"/>
  <c r="G168" i="3"/>
  <c r="I168" i="3" s="1"/>
  <c r="G172" i="3"/>
  <c r="I172" i="3" s="1"/>
  <c r="G229" i="3"/>
  <c r="I229" i="3" s="1"/>
  <c r="G233" i="3"/>
  <c r="I233" i="3" s="1"/>
  <c r="G237" i="3"/>
  <c r="I237" i="3" s="1"/>
  <c r="G244" i="3"/>
  <c r="I244" i="3" s="1"/>
  <c r="G289" i="3"/>
  <c r="I289" i="3" s="1"/>
  <c r="G316" i="3"/>
  <c r="G329" i="3"/>
  <c r="I329" i="3" s="1"/>
  <c r="G340" i="3"/>
  <c r="I340" i="3" s="1"/>
  <c r="G358" i="3"/>
  <c r="G365" i="3"/>
  <c r="G387" i="3"/>
  <c r="I387" i="3" s="1"/>
  <c r="G430" i="3"/>
  <c r="G433" i="3"/>
  <c r="I433" i="3" s="1"/>
  <c r="G445" i="3"/>
  <c r="I445" i="3" s="1"/>
  <c r="G449" i="3"/>
  <c r="I449" i="3" s="1"/>
  <c r="G461" i="3"/>
  <c r="I461" i="3" s="1"/>
  <c r="M4" i="3"/>
  <c r="N4" i="3" s="1"/>
  <c r="K4" i="3"/>
  <c r="M12" i="3"/>
  <c r="N12" i="3" s="1"/>
  <c r="K12" i="3"/>
  <c r="M20" i="3"/>
  <c r="N20" i="3" s="1"/>
  <c r="K20" i="3"/>
  <c r="M28" i="3"/>
  <c r="N28" i="3" s="1"/>
  <c r="K28" i="3"/>
  <c r="M36" i="3"/>
  <c r="N36" i="3" s="1"/>
  <c r="K36" i="3"/>
  <c r="M44" i="3"/>
  <c r="N44" i="3" s="1"/>
  <c r="K44" i="3"/>
  <c r="M52" i="3"/>
  <c r="N52" i="3" s="1"/>
  <c r="K52" i="3"/>
  <c r="M60" i="3"/>
  <c r="N60" i="3" s="1"/>
  <c r="K60" i="3"/>
  <c r="M68" i="3"/>
  <c r="N68" i="3" s="1"/>
  <c r="K68" i="3"/>
  <c r="M76" i="3"/>
  <c r="N76" i="3" s="1"/>
  <c r="K76" i="3"/>
  <c r="M84" i="3"/>
  <c r="K84" i="3"/>
  <c r="M92" i="3"/>
  <c r="K92" i="3"/>
  <c r="M100" i="3"/>
  <c r="K100" i="3"/>
  <c r="M108" i="3"/>
  <c r="K108" i="3"/>
  <c r="M116" i="3"/>
  <c r="K116" i="3"/>
  <c r="M124" i="3"/>
  <c r="K124" i="3"/>
  <c r="M132" i="3"/>
  <c r="K132" i="3"/>
  <c r="M140" i="3"/>
  <c r="K140" i="3"/>
  <c r="M148" i="3"/>
  <c r="K148" i="3"/>
  <c r="M156" i="3"/>
  <c r="K156" i="3"/>
  <c r="M164" i="3"/>
  <c r="K164" i="3"/>
  <c r="M172" i="3"/>
  <c r="K172" i="3"/>
  <c r="M180" i="3"/>
  <c r="K180" i="3"/>
  <c r="M188" i="3"/>
  <c r="K188" i="3"/>
  <c r="M196" i="3"/>
  <c r="K196" i="3"/>
  <c r="M204" i="3"/>
  <c r="K204" i="3"/>
  <c r="M212" i="3"/>
  <c r="K212" i="3"/>
  <c r="M220" i="3"/>
  <c r="K220" i="3"/>
  <c r="M228" i="3"/>
  <c r="K228" i="3"/>
  <c r="M236" i="3"/>
  <c r="K236" i="3"/>
  <c r="M244" i="3"/>
  <c r="K244" i="3"/>
  <c r="M252" i="3"/>
  <c r="K252" i="3"/>
  <c r="M260" i="3"/>
  <c r="K260" i="3"/>
  <c r="M268" i="3"/>
  <c r="K268" i="3"/>
  <c r="M276" i="3"/>
  <c r="K276" i="3"/>
  <c r="M284" i="3"/>
  <c r="K284" i="3"/>
  <c r="M292" i="3"/>
  <c r="K292" i="3"/>
  <c r="M300" i="3"/>
  <c r="K300" i="3"/>
  <c r="M308" i="3"/>
  <c r="K308" i="3"/>
  <c r="M316" i="3"/>
  <c r="K316" i="3"/>
  <c r="M324" i="3"/>
  <c r="K324" i="3"/>
  <c r="M332" i="3"/>
  <c r="K332" i="3"/>
  <c r="M340" i="3"/>
  <c r="K340" i="3"/>
  <c r="M348" i="3"/>
  <c r="K348" i="3"/>
  <c r="M356" i="3"/>
  <c r="K356" i="3"/>
  <c r="M364" i="3"/>
  <c r="K364" i="3"/>
  <c r="M372" i="3"/>
  <c r="K372" i="3"/>
  <c r="M380" i="3"/>
  <c r="K380" i="3"/>
  <c r="M388" i="3"/>
  <c r="K388" i="3"/>
  <c r="M396" i="3"/>
  <c r="K396" i="3"/>
  <c r="M404" i="3"/>
  <c r="K404" i="3"/>
  <c r="M412" i="3"/>
  <c r="K412" i="3"/>
  <c r="M420" i="3"/>
  <c r="K420" i="3"/>
  <c r="M428" i="3"/>
  <c r="K428" i="3"/>
  <c r="M436" i="3"/>
  <c r="K436" i="3"/>
  <c r="M444" i="3"/>
  <c r="K444" i="3"/>
  <c r="M452" i="3"/>
  <c r="K452" i="3"/>
  <c r="M460" i="3"/>
  <c r="K460" i="3"/>
  <c r="M468" i="3"/>
  <c r="K468" i="3"/>
  <c r="M476" i="3"/>
  <c r="K476" i="3"/>
  <c r="M484" i="3"/>
  <c r="K484" i="3"/>
  <c r="M492" i="3"/>
  <c r="K492" i="3"/>
  <c r="K14" i="3"/>
  <c r="K30" i="3"/>
  <c r="K46" i="3"/>
  <c r="K62" i="3"/>
  <c r="K78" i="3"/>
  <c r="K94" i="3"/>
  <c r="K110" i="3"/>
  <c r="K126" i="3"/>
  <c r="K142" i="3"/>
  <c r="K158" i="3"/>
  <c r="K210" i="3"/>
  <c r="K274" i="3"/>
  <c r="K338" i="3"/>
  <c r="K402" i="3"/>
  <c r="K466" i="3"/>
  <c r="M168" i="3"/>
  <c r="K168" i="3"/>
  <c r="M176" i="3"/>
  <c r="K176" i="3"/>
  <c r="M184" i="3"/>
  <c r="K184" i="3"/>
  <c r="M192" i="3"/>
  <c r="K192" i="3"/>
  <c r="M200" i="3"/>
  <c r="K200" i="3"/>
  <c r="M208" i="3"/>
  <c r="K208" i="3"/>
  <c r="M216" i="3"/>
  <c r="K216" i="3"/>
  <c r="M224" i="3"/>
  <c r="K224" i="3"/>
  <c r="M232" i="3"/>
  <c r="K232" i="3"/>
  <c r="M240" i="3"/>
  <c r="K240" i="3"/>
  <c r="M248" i="3"/>
  <c r="K248" i="3"/>
  <c r="M256" i="3"/>
  <c r="K256" i="3"/>
  <c r="M264" i="3"/>
  <c r="K264" i="3"/>
  <c r="M272" i="3"/>
  <c r="K272" i="3"/>
  <c r="M280" i="3"/>
  <c r="K280" i="3"/>
  <c r="M288" i="3"/>
  <c r="K288" i="3"/>
  <c r="M296" i="3"/>
  <c r="K296" i="3"/>
  <c r="M304" i="3"/>
  <c r="K304" i="3"/>
  <c r="M312" i="3"/>
  <c r="K312" i="3"/>
  <c r="M320" i="3"/>
  <c r="K320" i="3"/>
  <c r="M328" i="3"/>
  <c r="K328" i="3"/>
  <c r="M336" i="3"/>
  <c r="K336" i="3"/>
  <c r="M344" i="3"/>
  <c r="K344" i="3"/>
  <c r="M352" i="3"/>
  <c r="K352" i="3"/>
  <c r="M360" i="3"/>
  <c r="K360" i="3"/>
  <c r="M368" i="3"/>
  <c r="K368" i="3"/>
  <c r="M376" i="3"/>
  <c r="K376" i="3"/>
  <c r="M384" i="3"/>
  <c r="K384" i="3"/>
  <c r="M392" i="3"/>
  <c r="K392" i="3"/>
  <c r="M400" i="3"/>
  <c r="K400" i="3"/>
  <c r="M408" i="3"/>
  <c r="K408" i="3"/>
  <c r="M416" i="3"/>
  <c r="K416" i="3"/>
  <c r="M424" i="3"/>
  <c r="K424" i="3"/>
  <c r="M432" i="3"/>
  <c r="K432" i="3"/>
  <c r="M440" i="3"/>
  <c r="K440" i="3"/>
  <c r="M448" i="3"/>
  <c r="K448" i="3"/>
  <c r="M456" i="3"/>
  <c r="K456" i="3"/>
  <c r="M464" i="3"/>
  <c r="K464" i="3"/>
  <c r="M472" i="3"/>
  <c r="K472" i="3"/>
  <c r="M480" i="3"/>
  <c r="K480" i="3"/>
  <c r="M488" i="3"/>
  <c r="K488" i="3"/>
  <c r="M496" i="3"/>
  <c r="K496" i="3"/>
  <c r="M169" i="3"/>
  <c r="K169" i="3"/>
  <c r="M177" i="3"/>
  <c r="K177" i="3"/>
  <c r="M185" i="3"/>
  <c r="K185" i="3"/>
  <c r="M193" i="3"/>
  <c r="K193" i="3"/>
  <c r="M201" i="3"/>
  <c r="K201" i="3"/>
  <c r="M209" i="3"/>
  <c r="K209" i="3"/>
  <c r="M217" i="3"/>
  <c r="K217" i="3"/>
  <c r="M225" i="3"/>
  <c r="K225" i="3"/>
  <c r="M233" i="3"/>
  <c r="K233" i="3"/>
  <c r="M241" i="3"/>
  <c r="K241" i="3"/>
  <c r="M249" i="3"/>
  <c r="K249" i="3"/>
  <c r="M257" i="3"/>
  <c r="K257" i="3"/>
  <c r="M265" i="3"/>
  <c r="K265" i="3"/>
  <c r="M273" i="3"/>
  <c r="K273" i="3"/>
  <c r="M281" i="3"/>
  <c r="K281" i="3"/>
  <c r="M289" i="3"/>
  <c r="K289" i="3"/>
  <c r="M297" i="3"/>
  <c r="K297" i="3"/>
  <c r="M305" i="3"/>
  <c r="K305" i="3"/>
  <c r="M313" i="3"/>
  <c r="K313" i="3"/>
  <c r="M321" i="3"/>
  <c r="K321" i="3"/>
  <c r="M329" i="3"/>
  <c r="K329" i="3"/>
  <c r="M337" i="3"/>
  <c r="K337" i="3"/>
  <c r="M345" i="3"/>
  <c r="K345" i="3"/>
  <c r="M353" i="3"/>
  <c r="K353" i="3"/>
  <c r="M361" i="3"/>
  <c r="K361" i="3"/>
  <c r="M369" i="3"/>
  <c r="K369" i="3"/>
  <c r="M377" i="3"/>
  <c r="K377" i="3"/>
  <c r="M385" i="3"/>
  <c r="K385" i="3"/>
  <c r="M393" i="3"/>
  <c r="K393" i="3"/>
  <c r="M401" i="3"/>
  <c r="K401" i="3"/>
  <c r="M409" i="3"/>
  <c r="K409" i="3"/>
  <c r="M417" i="3"/>
  <c r="K417" i="3"/>
  <c r="M425" i="3"/>
  <c r="K425" i="3"/>
  <c r="M433" i="3"/>
  <c r="K433" i="3"/>
  <c r="M441" i="3"/>
  <c r="K441" i="3"/>
  <c r="M449" i="3"/>
  <c r="K449" i="3"/>
  <c r="M457" i="3"/>
  <c r="K457" i="3"/>
  <c r="M465" i="3"/>
  <c r="K465" i="3"/>
  <c r="M473" i="3"/>
  <c r="K473" i="3"/>
  <c r="M481" i="3"/>
  <c r="K481" i="3"/>
  <c r="M489" i="3"/>
  <c r="K489" i="3"/>
  <c r="M497" i="3"/>
  <c r="K497" i="3"/>
  <c r="K8" i="3"/>
  <c r="K16" i="3"/>
  <c r="K24" i="3"/>
  <c r="K32" i="3"/>
  <c r="K40" i="3"/>
  <c r="K48" i="3"/>
  <c r="K56" i="3"/>
  <c r="K64" i="3"/>
  <c r="K72" i="3"/>
  <c r="K80" i="3"/>
  <c r="K88" i="3"/>
  <c r="K96" i="3"/>
  <c r="K104" i="3"/>
  <c r="K112" i="3"/>
  <c r="K120" i="3"/>
  <c r="K128" i="3"/>
  <c r="K136" i="3"/>
  <c r="K144" i="3"/>
  <c r="K152" i="3"/>
  <c r="K160" i="3"/>
  <c r="E26" i="8"/>
  <c r="E24" i="8"/>
  <c r="I24" i="8" s="1"/>
  <c r="E22" i="8"/>
  <c r="E20" i="8"/>
  <c r="E16" i="8"/>
  <c r="I16" i="8" s="1"/>
  <c r="E14" i="8"/>
  <c r="F14" i="8" s="1"/>
  <c r="E12" i="8"/>
  <c r="F12" i="8" s="1"/>
  <c r="E10" i="8"/>
  <c r="I10" i="8" s="1"/>
  <c r="E4" i="8"/>
  <c r="E30" i="8"/>
  <c r="F30" i="8" s="1"/>
  <c r="E28" i="8"/>
  <c r="E18" i="8"/>
  <c r="E8" i="8"/>
  <c r="E6" i="8"/>
  <c r="E2" i="8"/>
  <c r="F2" i="8" s="1"/>
  <c r="E11" i="8"/>
  <c r="E3" i="8"/>
  <c r="E38" i="8"/>
  <c r="I38" i="8" s="1"/>
  <c r="E37" i="8"/>
  <c r="I37" i="8" s="1"/>
  <c r="E29" i="8"/>
  <c r="F29" i="8" s="1"/>
  <c r="H29" i="8" s="1"/>
  <c r="L34" i="1" s="1"/>
  <c r="E21" i="8"/>
  <c r="I21" i="8" s="1"/>
  <c r="E9" i="8"/>
  <c r="F9" i="8" s="1"/>
  <c r="E44" i="8"/>
  <c r="F44" i="8" s="1"/>
  <c r="E36" i="8"/>
  <c r="E43" i="8"/>
  <c r="E35" i="8"/>
  <c r="I35" i="8" s="1"/>
  <c r="E27" i="8"/>
  <c r="F27" i="8" s="1"/>
  <c r="E19" i="8"/>
  <c r="I19" i="8" s="1"/>
  <c r="E7" i="8"/>
  <c r="I7" i="8" s="1"/>
  <c r="E42" i="8"/>
  <c r="F42" i="8" s="1"/>
  <c r="E34" i="8"/>
  <c r="F34" i="8" s="1"/>
  <c r="E41" i="8"/>
  <c r="I41" i="8" s="1"/>
  <c r="E33" i="8"/>
  <c r="E25" i="8"/>
  <c r="H25" i="8" s="1"/>
  <c r="L30" i="1" s="1"/>
  <c r="E17" i="8"/>
  <c r="I17" i="8" s="1"/>
  <c r="E13" i="8"/>
  <c r="F13" i="8" s="1"/>
  <c r="H13" i="8" s="1"/>
  <c r="L17" i="1" s="1"/>
  <c r="E5" i="8"/>
  <c r="I5" i="8" s="1"/>
  <c r="E40" i="8"/>
  <c r="I40" i="8" s="1"/>
  <c r="E32" i="8"/>
  <c r="E39" i="8"/>
  <c r="E31" i="8"/>
  <c r="E23" i="8"/>
  <c r="I23" i="8" s="1"/>
  <c r="E15" i="8"/>
  <c r="I15" i="8" s="1"/>
  <c r="I31" i="8"/>
  <c r="I36" i="8"/>
  <c r="I33" i="8"/>
  <c r="I22" i="8"/>
  <c r="I20" i="8"/>
  <c r="I18" i="8"/>
  <c r="I8" i="8"/>
  <c r="I4" i="8"/>
  <c r="I43" i="8"/>
  <c r="I2" i="8"/>
  <c r="I3" i="8"/>
  <c r="F43" i="8"/>
  <c r="H43" i="8" s="1"/>
  <c r="L54" i="1" s="1"/>
  <c r="F39" i="8"/>
  <c r="F37" i="8"/>
  <c r="H37" i="8" s="1"/>
  <c r="L44" i="1" s="1"/>
  <c r="F36" i="8"/>
  <c r="H36" i="8" s="1"/>
  <c r="L43" i="1" s="1"/>
  <c r="F33" i="8"/>
  <c r="H33" i="8" s="1"/>
  <c r="L38" i="1" s="1"/>
  <c r="F31" i="8"/>
  <c r="H31" i="8" s="1"/>
  <c r="L36" i="1" s="1"/>
  <c r="F21" i="8"/>
  <c r="H21" i="8" s="1"/>
  <c r="L26" i="1" s="1"/>
  <c r="G30" i="8"/>
  <c r="G28" i="8"/>
  <c r="G26" i="8"/>
  <c r="G24" i="8"/>
  <c r="G22" i="8"/>
  <c r="G20" i="8"/>
  <c r="G18" i="8"/>
  <c r="G16" i="8"/>
  <c r="G14" i="8"/>
  <c r="G12" i="8"/>
  <c r="G10" i="8"/>
  <c r="G8" i="8"/>
  <c r="G6" i="8"/>
  <c r="G4" i="8"/>
  <c r="G2" i="8"/>
  <c r="F26" i="8"/>
  <c r="F22" i="8"/>
  <c r="F16" i="8"/>
  <c r="H16" i="8" s="1"/>
  <c r="L20" i="1" s="1"/>
  <c r="F8" i="8"/>
  <c r="F6" i="8"/>
  <c r="F4" i="8"/>
  <c r="H4" i="8" s="1"/>
  <c r="L6" i="1" s="1"/>
  <c r="I201" i="3"/>
  <c r="H201" i="3"/>
  <c r="H335" i="3"/>
  <c r="I335" i="3"/>
  <c r="H19" i="3"/>
  <c r="I19" i="3"/>
  <c r="H210" i="3"/>
  <c r="I210" i="3"/>
  <c r="I284" i="3"/>
  <c r="H284" i="3"/>
  <c r="I304" i="3"/>
  <c r="H304" i="3"/>
  <c r="H332" i="3"/>
  <c r="I332" i="3"/>
  <c r="H343" i="3"/>
  <c r="I376" i="3"/>
  <c r="H376" i="3"/>
  <c r="H397" i="3"/>
  <c r="I397" i="3"/>
  <c r="H29" i="3"/>
  <c r="I29" i="3"/>
  <c r="I84" i="3"/>
  <c r="H84" i="3"/>
  <c r="I415" i="3"/>
  <c r="H415" i="3"/>
  <c r="H373" i="3"/>
  <c r="I373" i="3"/>
  <c r="H238" i="3"/>
  <c r="I238" i="3"/>
  <c r="H271" i="3"/>
  <c r="I271" i="3"/>
  <c r="I392" i="3"/>
  <c r="H392" i="3"/>
  <c r="I92" i="3"/>
  <c r="H92" i="3"/>
  <c r="I216" i="3"/>
  <c r="H216" i="3"/>
  <c r="I52" i="3"/>
  <c r="H52" i="3"/>
  <c r="H261" i="3"/>
  <c r="I261" i="3"/>
  <c r="H287" i="3"/>
  <c r="I287" i="3"/>
  <c r="I352" i="3"/>
  <c r="H352" i="3"/>
  <c r="H59" i="3"/>
  <c r="I59" i="3"/>
  <c r="H138" i="3"/>
  <c r="I138" i="3"/>
  <c r="H245" i="3"/>
  <c r="I245" i="3"/>
  <c r="H252" i="3"/>
  <c r="I252" i="3"/>
  <c r="H334" i="3"/>
  <c r="I334" i="3"/>
  <c r="H350" i="3"/>
  <c r="I350" i="3"/>
  <c r="I396" i="3"/>
  <c r="H396" i="3"/>
  <c r="H429" i="3"/>
  <c r="I429" i="3"/>
  <c r="H35" i="3"/>
  <c r="I35" i="3"/>
  <c r="H37" i="3"/>
  <c r="I37" i="3"/>
  <c r="G5" i="3"/>
  <c r="I5" i="3" s="1"/>
  <c r="G13" i="3"/>
  <c r="I13" i="3" s="1"/>
  <c r="G16" i="3"/>
  <c r="G25" i="3"/>
  <c r="I25" i="3" s="1"/>
  <c r="H34" i="3"/>
  <c r="G47" i="3"/>
  <c r="G50" i="3"/>
  <c r="G56" i="3"/>
  <c r="G72" i="3"/>
  <c r="I72" i="3" s="1"/>
  <c r="G79" i="3"/>
  <c r="G94" i="3"/>
  <c r="I94" i="3" s="1"/>
  <c r="G98" i="3"/>
  <c r="G128" i="3"/>
  <c r="I128" i="3" s="1"/>
  <c r="G139" i="3"/>
  <c r="I139" i="3" s="1"/>
  <c r="G145" i="3"/>
  <c r="I145" i="3" s="1"/>
  <c r="G159" i="3"/>
  <c r="G162" i="3"/>
  <c r="G192" i="3"/>
  <c r="I192" i="3" s="1"/>
  <c r="G199" i="3"/>
  <c r="I199" i="3" s="1"/>
  <c r="G202" i="3"/>
  <c r="I202" i="3" s="1"/>
  <c r="G209" i="3"/>
  <c r="I209" i="3" s="1"/>
  <c r="H215" i="3"/>
  <c r="H221" i="3"/>
  <c r="G225" i="3"/>
  <c r="I225" i="3" s="1"/>
  <c r="G232" i="3"/>
  <c r="I232" i="3" s="1"/>
  <c r="G242" i="3"/>
  <c r="I249" i="3"/>
  <c r="H249" i="3"/>
  <c r="G259" i="3"/>
  <c r="G270" i="3"/>
  <c r="G377" i="3"/>
  <c r="I377" i="3" s="1"/>
  <c r="G413" i="3"/>
  <c r="I413" i="3" s="1"/>
  <c r="G416" i="3"/>
  <c r="H448" i="3"/>
  <c r="I448" i="3"/>
  <c r="H456" i="3"/>
  <c r="I456" i="3"/>
  <c r="H464" i="3"/>
  <c r="I464" i="3"/>
  <c r="H51" i="3"/>
  <c r="I51" i="3"/>
  <c r="H82" i="3"/>
  <c r="I82" i="3"/>
  <c r="H280" i="3"/>
  <c r="I280" i="3"/>
  <c r="H290" i="3"/>
  <c r="I290" i="3"/>
  <c r="H294" i="3"/>
  <c r="I294" i="3"/>
  <c r="H302" i="3"/>
  <c r="I302" i="3"/>
  <c r="H316" i="3"/>
  <c r="I316" i="3"/>
  <c r="H325" i="3"/>
  <c r="I325" i="3"/>
  <c r="H328" i="3"/>
  <c r="I328" i="3"/>
  <c r="H341" i="3"/>
  <c r="I341" i="3"/>
  <c r="I344" i="3"/>
  <c r="H344" i="3"/>
  <c r="H367" i="3"/>
  <c r="I367" i="3"/>
  <c r="H407" i="3"/>
  <c r="I407" i="3"/>
  <c r="H430" i="3"/>
  <c r="I430" i="3"/>
  <c r="H472" i="3"/>
  <c r="I472" i="3"/>
  <c r="H488" i="3"/>
  <c r="I488" i="3"/>
  <c r="H95" i="3"/>
  <c r="I95" i="3"/>
  <c r="H122" i="3"/>
  <c r="I122" i="3"/>
  <c r="H186" i="3"/>
  <c r="I186" i="3"/>
  <c r="G2" i="3"/>
  <c r="I2" i="3" s="1"/>
  <c r="H32" i="3"/>
  <c r="H44" i="3"/>
  <c r="G66" i="3"/>
  <c r="G83" i="3"/>
  <c r="I83" i="3" s="1"/>
  <c r="G102" i="3"/>
  <c r="I102" i="3" s="1"/>
  <c r="G112" i="3"/>
  <c r="I112" i="3" s="1"/>
  <c r="G123" i="3"/>
  <c r="I123" i="3" s="1"/>
  <c r="G129" i="3"/>
  <c r="I129" i="3" s="1"/>
  <c r="G143" i="3"/>
  <c r="G146" i="3"/>
  <c r="G176" i="3"/>
  <c r="I176" i="3" s="1"/>
  <c r="G187" i="3"/>
  <c r="I187" i="3" s="1"/>
  <c r="G193" i="3"/>
  <c r="I193" i="3" s="1"/>
  <c r="G260" i="3"/>
  <c r="I260" i="3" s="1"/>
  <c r="H277" i="3"/>
  <c r="H309" i="3"/>
  <c r="I309" i="3"/>
  <c r="G338" i="3"/>
  <c r="I338" i="3" s="1"/>
  <c r="I351" i="3"/>
  <c r="H351" i="3"/>
  <c r="H358" i="3"/>
  <c r="I358" i="3"/>
  <c r="H364" i="3"/>
  <c r="G375" i="3"/>
  <c r="I381" i="3"/>
  <c r="H381" i="3"/>
  <c r="H394" i="3"/>
  <c r="H414" i="3"/>
  <c r="I414" i="3"/>
  <c r="G437" i="3"/>
  <c r="I437" i="3" s="1"/>
  <c r="H496" i="3"/>
  <c r="I496" i="3"/>
  <c r="H63" i="3"/>
  <c r="G67" i="3"/>
  <c r="G103" i="3"/>
  <c r="I103" i="3" s="1"/>
  <c r="H106" i="3"/>
  <c r="I106" i="3"/>
  <c r="H119" i="3"/>
  <c r="G147" i="3"/>
  <c r="I147" i="3" s="1"/>
  <c r="G167" i="3"/>
  <c r="H170" i="3"/>
  <c r="I170" i="3"/>
  <c r="H183" i="3"/>
  <c r="H219" i="3"/>
  <c r="G223" i="3"/>
  <c r="I223" i="3" s="1"/>
  <c r="H264" i="3"/>
  <c r="I264" i="3"/>
  <c r="H320" i="3"/>
  <c r="H323" i="3"/>
  <c r="I323" i="3"/>
  <c r="G385" i="3"/>
  <c r="I385" i="3" s="1"/>
  <c r="G401" i="3"/>
  <c r="I401" i="3" s="1"/>
  <c r="G421" i="3"/>
  <c r="I421" i="3" s="1"/>
  <c r="H424" i="3"/>
  <c r="H17" i="3"/>
  <c r="I17" i="3"/>
  <c r="H130" i="3"/>
  <c r="I130" i="3"/>
  <c r="H194" i="3"/>
  <c r="I194" i="3"/>
  <c r="H226" i="3"/>
  <c r="I226" i="3"/>
  <c r="H240" i="3"/>
  <c r="I240" i="3"/>
  <c r="H268" i="3"/>
  <c r="I268" i="3"/>
  <c r="H306" i="3"/>
  <c r="I306" i="3"/>
  <c r="H365" i="3"/>
  <c r="I365" i="3"/>
  <c r="H382" i="3"/>
  <c r="I382" i="3"/>
  <c r="H405" i="3"/>
  <c r="I405" i="3"/>
  <c r="I408" i="3"/>
  <c r="H408" i="3"/>
  <c r="H431" i="3"/>
  <c r="I431" i="3"/>
  <c r="H27" i="3"/>
  <c r="I27" i="3"/>
  <c r="G7" i="3"/>
  <c r="I7" i="3" s="1"/>
  <c r="G15" i="3"/>
  <c r="I15" i="3" s="1"/>
  <c r="G30" i="3"/>
  <c r="I30" i="3" s="1"/>
  <c r="G43" i="3"/>
  <c r="G64" i="3"/>
  <c r="I64" i="3" s="1"/>
  <c r="G71" i="3"/>
  <c r="I71" i="3" s="1"/>
  <c r="G74" i="3"/>
  <c r="G87" i="3"/>
  <c r="G90" i="3"/>
  <c r="G120" i="3"/>
  <c r="I120" i="3" s="1"/>
  <c r="G131" i="3"/>
  <c r="I131" i="3" s="1"/>
  <c r="G137" i="3"/>
  <c r="I137" i="3" s="1"/>
  <c r="G151" i="3"/>
  <c r="G154" i="3"/>
  <c r="G184" i="3"/>
  <c r="I184" i="3" s="1"/>
  <c r="G195" i="3"/>
  <c r="I195" i="3" s="1"/>
  <c r="G204" i="3"/>
  <c r="I204" i="3" s="1"/>
  <c r="H244" i="3"/>
  <c r="G265" i="3"/>
  <c r="I265" i="3" s="1"/>
  <c r="G275" i="3"/>
  <c r="G321" i="3"/>
  <c r="I321" i="3" s="1"/>
  <c r="G346" i="3"/>
  <c r="I346" i="3" s="1"/>
  <c r="G418" i="3"/>
  <c r="I418" i="3" s="1"/>
  <c r="G422" i="3"/>
  <c r="G425" i="3"/>
  <c r="I425" i="3" s="1"/>
  <c r="H23" i="3"/>
  <c r="I23" i="3"/>
  <c r="G12" i="3"/>
  <c r="I12" i="3" s="1"/>
  <c r="G31" i="3"/>
  <c r="I31" i="3" s="1"/>
  <c r="H55" i="3"/>
  <c r="H58" i="3"/>
  <c r="I58" i="3"/>
  <c r="G75" i="3"/>
  <c r="I75" i="3" s="1"/>
  <c r="G91" i="3"/>
  <c r="I91" i="3" s="1"/>
  <c r="G111" i="3"/>
  <c r="H114" i="3"/>
  <c r="I114" i="3"/>
  <c r="H127" i="3"/>
  <c r="G155" i="3"/>
  <c r="I155" i="3" s="1"/>
  <c r="G175" i="3"/>
  <c r="H178" i="3"/>
  <c r="I178" i="3"/>
  <c r="H191" i="3"/>
  <c r="H211" i="3"/>
  <c r="H318" i="3"/>
  <c r="I318" i="3"/>
  <c r="H366" i="3"/>
  <c r="I366" i="3"/>
  <c r="H399" i="3"/>
  <c r="I399" i="3"/>
  <c r="G263" i="3"/>
  <c r="G276" i="3"/>
  <c r="I276" i="3" s="1"/>
  <c r="G282" i="3"/>
  <c r="G291" i="3"/>
  <c r="I291" i="3" s="1"/>
  <c r="G308" i="3"/>
  <c r="I308" i="3" s="1"/>
  <c r="G386" i="3"/>
  <c r="I386" i="3" s="1"/>
  <c r="G398" i="3"/>
  <c r="G438" i="3"/>
  <c r="I438" i="3" s="1"/>
  <c r="I480" i="3"/>
  <c r="G267" i="3"/>
  <c r="I267" i="3" s="1"/>
  <c r="G285" i="3"/>
  <c r="I285" i="3" s="1"/>
  <c r="G305" i="3"/>
  <c r="I305" i="3" s="1"/>
  <c r="G327" i="3"/>
  <c r="G333" i="3"/>
  <c r="I333" i="3" s="1"/>
  <c r="G372" i="3"/>
  <c r="I372" i="3" s="1"/>
  <c r="G390" i="3"/>
  <c r="G423" i="3"/>
  <c r="I423" i="3" s="1"/>
  <c r="G446" i="3"/>
  <c r="I446" i="3" s="1"/>
  <c r="G453" i="3"/>
  <c r="G460" i="3"/>
  <c r="I460" i="3" s="1"/>
  <c r="G477" i="3"/>
  <c r="I477" i="3" s="1"/>
  <c r="G491" i="3"/>
  <c r="I491" i="3" s="1"/>
  <c r="G495" i="3"/>
  <c r="I495" i="3" s="1"/>
  <c r="G224" i="3"/>
  <c r="G230" i="3"/>
  <c r="G234" i="3"/>
  <c r="I234" i="3" s="1"/>
  <c r="G256" i="3"/>
  <c r="G286" i="3"/>
  <c r="I286" i="3" s="1"/>
  <c r="G300" i="3"/>
  <c r="I300" i="3" s="1"/>
  <c r="G313" i="3"/>
  <c r="G354" i="3"/>
  <c r="I354" i="3" s="1"/>
  <c r="G391" i="3"/>
  <c r="I391" i="3" s="1"/>
  <c r="G402" i="3"/>
  <c r="I402" i="3" s="1"/>
  <c r="G440" i="3"/>
  <c r="G443" i="3"/>
  <c r="I443" i="3" s="1"/>
  <c r="G447" i="3"/>
  <c r="I447" i="3" s="1"/>
  <c r="G457" i="3"/>
  <c r="I457" i="3" s="1"/>
  <c r="G468" i="3"/>
  <c r="I468" i="3" s="1"/>
  <c r="G471" i="3"/>
  <c r="I471" i="3" s="1"/>
  <c r="G485" i="3"/>
  <c r="I485" i="3" s="1"/>
  <c r="G499" i="3"/>
  <c r="I499" i="3" s="1"/>
  <c r="G451" i="3"/>
  <c r="I451" i="3" s="1"/>
  <c r="G465" i="3"/>
  <c r="I465" i="3" s="1"/>
  <c r="G475" i="3"/>
  <c r="I475" i="3" s="1"/>
  <c r="G479" i="3"/>
  <c r="I479" i="3" s="1"/>
  <c r="G493" i="3"/>
  <c r="I493" i="3" s="1"/>
  <c r="G441" i="3"/>
  <c r="I441" i="3" s="1"/>
  <c r="G455" i="3"/>
  <c r="I455" i="3" s="1"/>
  <c r="G462" i="3"/>
  <c r="I462" i="3" s="1"/>
  <c r="G469" i="3"/>
  <c r="G494" i="3"/>
  <c r="I494" i="3" s="1"/>
  <c r="G483" i="3"/>
  <c r="I483" i="3" s="1"/>
  <c r="G487" i="3"/>
  <c r="I487" i="3" s="1"/>
  <c r="H10" i="3"/>
  <c r="H3" i="3"/>
  <c r="H15" i="3"/>
  <c r="H20" i="3"/>
  <c r="H49" i="3"/>
  <c r="H11" i="3"/>
  <c r="H97" i="3"/>
  <c r="H7" i="3"/>
  <c r="H4" i="3"/>
  <c r="H89" i="3"/>
  <c r="H13" i="3"/>
  <c r="H9" i="3"/>
  <c r="H25" i="3"/>
  <c r="H5" i="3"/>
  <c r="H36" i="3"/>
  <c r="H229" i="3"/>
  <c r="H60" i="3"/>
  <c r="H145" i="3"/>
  <c r="H148" i="3"/>
  <c r="H161" i="3"/>
  <c r="H164" i="3"/>
  <c r="H171" i="3"/>
  <c r="H202" i="3"/>
  <c r="H385" i="3"/>
  <c r="H8" i="3"/>
  <c r="H21" i="3"/>
  <c r="H45" i="3"/>
  <c r="H68" i="3"/>
  <c r="H71" i="3"/>
  <c r="H91" i="3"/>
  <c r="G110" i="3"/>
  <c r="I110" i="3" s="1"/>
  <c r="G126" i="3"/>
  <c r="I126" i="3" s="1"/>
  <c r="G142" i="3"/>
  <c r="I142" i="3" s="1"/>
  <c r="G158" i="3"/>
  <c r="I158" i="3" s="1"/>
  <c r="G174" i="3"/>
  <c r="I174" i="3" s="1"/>
  <c r="G190" i="3"/>
  <c r="I190" i="3" s="1"/>
  <c r="G200" i="3"/>
  <c r="I200" i="3" s="1"/>
  <c r="H217" i="3"/>
  <c r="H234" i="3"/>
  <c r="H402" i="3"/>
  <c r="H428" i="3"/>
  <c r="H33" i="3"/>
  <c r="H73" i="3"/>
  <c r="H436" i="3"/>
  <c r="H40" i="3"/>
  <c r="H99" i="3"/>
  <c r="H104" i="3"/>
  <c r="H113" i="3"/>
  <c r="H116" i="3"/>
  <c r="H123" i="3"/>
  <c r="H129" i="3"/>
  <c r="H132" i="3"/>
  <c r="H139" i="3"/>
  <c r="H177" i="3"/>
  <c r="H180" i="3"/>
  <c r="H187" i="3"/>
  <c r="H196" i="3"/>
  <c r="H205" i="3"/>
  <c r="H305" i="3"/>
  <c r="H53" i="3"/>
  <c r="H83" i="3"/>
  <c r="H88" i="3"/>
  <c r="H120" i="3"/>
  <c r="H136" i="3"/>
  <c r="H152" i="3"/>
  <c r="H168" i="3"/>
  <c r="H218" i="3"/>
  <c r="H254" i="3"/>
  <c r="H331" i="3"/>
  <c r="H220" i="3"/>
  <c r="G38" i="3"/>
  <c r="I38" i="3" s="1"/>
  <c r="H46" i="3"/>
  <c r="H75" i="3"/>
  <c r="H105" i="3"/>
  <c r="H18" i="3"/>
  <c r="G54" i="3"/>
  <c r="I54" i="3" s="1"/>
  <c r="H69" i="3"/>
  <c r="H72" i="3"/>
  <c r="G86" i="3"/>
  <c r="I86" i="3" s="1"/>
  <c r="H108" i="3"/>
  <c r="H121" i="3"/>
  <c r="H124" i="3"/>
  <c r="H131" i="3"/>
  <c r="H137" i="3"/>
  <c r="H140" i="3"/>
  <c r="H153" i="3"/>
  <c r="H156" i="3"/>
  <c r="H163" i="3"/>
  <c r="H169" i="3"/>
  <c r="H179" i="3"/>
  <c r="H185" i="3"/>
  <c r="H188" i="3"/>
  <c r="H195" i="3"/>
  <c r="H207" i="3"/>
  <c r="H213" i="3"/>
  <c r="H232" i="3"/>
  <c r="H246" i="3"/>
  <c r="H265" i="3"/>
  <c r="H297" i="3"/>
  <c r="H370" i="3"/>
  <c r="H434" i="3"/>
  <c r="H65" i="3"/>
  <c r="H286" i="3"/>
  <c r="H30" i="3"/>
  <c r="H61" i="3"/>
  <c r="H203" i="3"/>
  <c r="G22" i="3"/>
  <c r="I22" i="3" s="1"/>
  <c r="H24" i="3"/>
  <c r="H26" i="3"/>
  <c r="H28" i="3"/>
  <c r="H39" i="3"/>
  <c r="H115" i="3"/>
  <c r="G62" i="3"/>
  <c r="I62" i="3" s="1"/>
  <c r="G78" i="3"/>
  <c r="I78" i="3" s="1"/>
  <c r="H100" i="3"/>
  <c r="H103" i="3"/>
  <c r="G118" i="3"/>
  <c r="I118" i="3" s="1"/>
  <c r="G134" i="3"/>
  <c r="I134" i="3" s="1"/>
  <c r="G150" i="3"/>
  <c r="I150" i="3" s="1"/>
  <c r="G166" i="3"/>
  <c r="I166" i="3" s="1"/>
  <c r="G182" i="3"/>
  <c r="I182" i="3" s="1"/>
  <c r="H198" i="3"/>
  <c r="H239" i="3"/>
  <c r="H107" i="3"/>
  <c r="H237" i="3"/>
  <c r="G6" i="3"/>
  <c r="I6" i="3" s="1"/>
  <c r="H76" i="3"/>
  <c r="H41" i="3"/>
  <c r="H80" i="3"/>
  <c r="H225" i="3"/>
  <c r="H57" i="3"/>
  <c r="H70" i="3"/>
  <c r="H81" i="3"/>
  <c r="H112" i="3"/>
  <c r="H144" i="3"/>
  <c r="H160" i="3"/>
  <c r="H176" i="3"/>
  <c r="H192" i="3"/>
  <c r="H291" i="3"/>
  <c r="H298" i="3"/>
  <c r="H310" i="3"/>
  <c r="H354" i="3"/>
  <c r="G222" i="3"/>
  <c r="I222" i="3" s="1"/>
  <c r="G262" i="3"/>
  <c r="I262" i="3" s="1"/>
  <c r="H272" i="3"/>
  <c r="H278" i="3"/>
  <c r="G326" i="3"/>
  <c r="I326" i="3" s="1"/>
  <c r="H336" i="3"/>
  <c r="G378" i="3"/>
  <c r="I378" i="3" s="1"/>
  <c r="H389" i="3"/>
  <c r="H409" i="3"/>
  <c r="H489" i="3"/>
  <c r="H499" i="3"/>
  <c r="H711" i="3"/>
  <c r="H997" i="3"/>
  <c r="G250" i="3"/>
  <c r="I250" i="3" s="1"/>
  <c r="G255" i="3"/>
  <c r="I255" i="3" s="1"/>
  <c r="G281" i="3"/>
  <c r="I281" i="3" s="1"/>
  <c r="H289" i="3"/>
  <c r="G295" i="3"/>
  <c r="I295" i="3" s="1"/>
  <c r="H301" i="3"/>
  <c r="H303" i="3"/>
  <c r="G314" i="3"/>
  <c r="I314" i="3" s="1"/>
  <c r="G319" i="3"/>
  <c r="I319" i="3" s="1"/>
  <c r="H349" i="3"/>
  <c r="G355" i="3"/>
  <c r="I355" i="3" s="1"/>
  <c r="H383" i="3"/>
  <c r="H386" i="3"/>
  <c r="G417" i="3"/>
  <c r="I417" i="3" s="1"/>
  <c r="H426" i="3"/>
  <c r="H493" i="3"/>
  <c r="H260" i="3"/>
  <c r="H276" i="3"/>
  <c r="H292" i="3"/>
  <c r="H311" i="3"/>
  <c r="H324" i="3"/>
  <c r="H359" i="3"/>
  <c r="H368" i="3"/>
  <c r="G410" i="3"/>
  <c r="I410" i="3" s="1"/>
  <c r="H473" i="3"/>
  <c r="H483" i="3"/>
  <c r="G206" i="3"/>
  <c r="I206" i="3" s="1"/>
  <c r="G214" i="3"/>
  <c r="I214" i="3" s="1"/>
  <c r="H248" i="3"/>
  <c r="H279" i="3"/>
  <c r="H312" i="3"/>
  <c r="H329" i="3"/>
  <c r="H387" i="3"/>
  <c r="H454" i="3"/>
  <c r="H467" i="3"/>
  <c r="H253" i="3"/>
  <c r="H288" i="3"/>
  <c r="H293" i="3"/>
  <c r="H317" i="3"/>
  <c r="H345" i="3"/>
  <c r="H372" i="3"/>
  <c r="H391" i="3"/>
  <c r="H400" i="3"/>
  <c r="H441" i="3"/>
  <c r="H451" i="3"/>
  <c r="H77" i="3"/>
  <c r="H85" i="3"/>
  <c r="H93" i="3"/>
  <c r="H101" i="3"/>
  <c r="H109" i="3"/>
  <c r="H117" i="3"/>
  <c r="H125" i="3"/>
  <c r="H133" i="3"/>
  <c r="H141" i="3"/>
  <c r="H149" i="3"/>
  <c r="H157" i="3"/>
  <c r="H165" i="3"/>
  <c r="H173" i="3"/>
  <c r="H181" i="3"/>
  <c r="H189" i="3"/>
  <c r="H197" i="3"/>
  <c r="H204" i="3"/>
  <c r="H208" i="3"/>
  <c r="H212" i="3"/>
  <c r="H228" i="3"/>
  <c r="G231" i="3"/>
  <c r="I231" i="3" s="1"/>
  <c r="H233" i="3"/>
  <c r="G236" i="3"/>
  <c r="I236" i="3" s="1"/>
  <c r="H266" i="3"/>
  <c r="H269" i="3"/>
  <c r="G274" i="3"/>
  <c r="I274" i="3" s="1"/>
  <c r="H296" i="3"/>
  <c r="H330" i="3"/>
  <c r="H333" i="3"/>
  <c r="G353" i="3"/>
  <c r="I353" i="3" s="1"/>
  <c r="H362" i="3"/>
  <c r="H413" i="3"/>
  <c r="G419" i="3"/>
  <c r="I419" i="3" s="1"/>
  <c r="H438" i="3"/>
  <c r="H445" i="3"/>
  <c r="H241" i="3"/>
  <c r="H338" i="3"/>
  <c r="H346" i="3"/>
  <c r="H357" i="3"/>
  <c r="H377" i="3"/>
  <c r="H404" i="3"/>
  <c r="H423" i="3"/>
  <c r="H432" i="3"/>
  <c r="G243" i="3"/>
  <c r="I243" i="3" s="1"/>
  <c r="G307" i="3"/>
  <c r="I307" i="3" s="1"/>
  <c r="G342" i="3"/>
  <c r="I342" i="3" s="1"/>
  <c r="G374" i="3"/>
  <c r="I374" i="3" s="1"/>
  <c r="G406" i="3"/>
  <c r="I406" i="3" s="1"/>
  <c r="H452" i="3"/>
  <c r="H455" i="3"/>
  <c r="H468" i="3"/>
  <c r="H471" i="3"/>
  <c r="H484" i="3"/>
  <c r="H696" i="3"/>
  <c r="G283" i="3"/>
  <c r="I283" i="3" s="1"/>
  <c r="G363" i="3"/>
  <c r="I363" i="3" s="1"/>
  <c r="G395" i="3"/>
  <c r="I395" i="3" s="1"/>
  <c r="G427" i="3"/>
  <c r="I427" i="3" s="1"/>
  <c r="H439" i="3"/>
  <c r="H442" i="3"/>
  <c r="H458" i="3"/>
  <c r="H474" i="3"/>
  <c r="H478" i="3"/>
  <c r="H490" i="3"/>
  <c r="H709" i="3"/>
  <c r="H748" i="3"/>
  <c r="H361" i="3"/>
  <c r="H393" i="3"/>
  <c r="H425" i="3"/>
  <c r="H446" i="3"/>
  <c r="H449" i="3"/>
  <c r="H462" i="3"/>
  <c r="H481" i="3"/>
  <c r="H497" i="3"/>
  <c r="H668" i="3"/>
  <c r="H694" i="3"/>
  <c r="H740" i="3"/>
  <c r="H960" i="3"/>
  <c r="G235" i="3"/>
  <c r="I235" i="3" s="1"/>
  <c r="H257" i="3"/>
  <c r="G299" i="3"/>
  <c r="I299" i="3" s="1"/>
  <c r="G339" i="3"/>
  <c r="I339" i="3" s="1"/>
  <c r="H348" i="3"/>
  <c r="G371" i="3"/>
  <c r="I371" i="3" s="1"/>
  <c r="H380" i="3"/>
  <c r="G403" i="3"/>
  <c r="I403" i="3" s="1"/>
  <c r="H412" i="3"/>
  <c r="G435" i="3"/>
  <c r="I435" i="3" s="1"/>
  <c r="H459" i="3"/>
  <c r="H475" i="3"/>
  <c r="H491" i="3"/>
  <c r="H506" i="3"/>
  <c r="H514" i="3"/>
  <c r="H522" i="3"/>
  <c r="H530" i="3"/>
  <c r="H538" i="3"/>
  <c r="H546" i="3"/>
  <c r="H554" i="3"/>
  <c r="H562" i="3"/>
  <c r="H570" i="3"/>
  <c r="H578" i="3"/>
  <c r="H586" i="3"/>
  <c r="H594" i="3"/>
  <c r="H602" i="3"/>
  <c r="H610" i="3"/>
  <c r="H618" i="3"/>
  <c r="H626" i="3"/>
  <c r="H634" i="3"/>
  <c r="H642" i="3"/>
  <c r="H650" i="3"/>
  <c r="H658" i="3"/>
  <c r="H679" i="3"/>
  <c r="H732" i="3"/>
  <c r="H337" i="3"/>
  <c r="H369" i="3"/>
  <c r="H401" i="3"/>
  <c r="H433" i="3"/>
  <c r="H444" i="3"/>
  <c r="H447" i="3"/>
  <c r="H460" i="3"/>
  <c r="H463" i="3"/>
  <c r="H476" i="3"/>
  <c r="H485" i="3"/>
  <c r="H492" i="3"/>
  <c r="H495" i="3"/>
  <c r="H692" i="3"/>
  <c r="H933" i="3"/>
  <c r="G251" i="3"/>
  <c r="I251" i="3" s="1"/>
  <c r="H273" i="3"/>
  <c r="G315" i="3"/>
  <c r="I315" i="3" s="1"/>
  <c r="G347" i="3"/>
  <c r="I347" i="3" s="1"/>
  <c r="H356" i="3"/>
  <c r="G379" i="3"/>
  <c r="I379" i="3" s="1"/>
  <c r="H388" i="3"/>
  <c r="G411" i="3"/>
  <c r="I411" i="3" s="1"/>
  <c r="H420" i="3"/>
  <c r="H437" i="3"/>
  <c r="H450" i="3"/>
  <c r="H466" i="3"/>
  <c r="H470" i="3"/>
  <c r="H482" i="3"/>
  <c r="H486" i="3"/>
  <c r="H498" i="3"/>
  <c r="H677" i="3"/>
  <c r="H925" i="3"/>
  <c r="H989" i="3"/>
  <c r="H917" i="3"/>
  <c r="H981" i="3"/>
  <c r="H500" i="3"/>
  <c r="H508" i="3"/>
  <c r="H516" i="3"/>
  <c r="H524" i="3"/>
  <c r="H532" i="3"/>
  <c r="H540" i="3"/>
  <c r="H548" i="3"/>
  <c r="H556" i="3"/>
  <c r="H564" i="3"/>
  <c r="H572" i="3"/>
  <c r="H580" i="3"/>
  <c r="H588" i="3"/>
  <c r="H596" i="3"/>
  <c r="H604" i="3"/>
  <c r="H612" i="3"/>
  <c r="H620" i="3"/>
  <c r="H628" i="3"/>
  <c r="H636" i="3"/>
  <c r="H644" i="3"/>
  <c r="H652" i="3"/>
  <c r="H660" i="3"/>
  <c r="H674" i="3"/>
  <c r="H687" i="3"/>
  <c r="H704" i="3"/>
  <c r="H733" i="3"/>
  <c r="H741" i="3"/>
  <c r="H749" i="3"/>
  <c r="H757" i="3"/>
  <c r="H765" i="3"/>
  <c r="H773" i="3"/>
  <c r="H781" i="3"/>
  <c r="H789" i="3"/>
  <c r="H797" i="3"/>
  <c r="H805" i="3"/>
  <c r="H813" i="3"/>
  <c r="H821" i="3"/>
  <c r="H829" i="3"/>
  <c r="H837" i="3"/>
  <c r="H845" i="3"/>
  <c r="H853" i="3"/>
  <c r="H861" i="3"/>
  <c r="H869" i="3"/>
  <c r="H877" i="3"/>
  <c r="H885" i="3"/>
  <c r="H893" i="3"/>
  <c r="H901" i="3"/>
  <c r="H909" i="3"/>
  <c r="H944" i="3"/>
  <c r="H973" i="3"/>
  <c r="H936" i="3"/>
  <c r="H965" i="3"/>
  <c r="H1000" i="3"/>
  <c r="H680" i="3"/>
  <c r="H695" i="3"/>
  <c r="H712" i="3"/>
  <c r="H957" i="3"/>
  <c r="H716" i="3"/>
  <c r="H920" i="3"/>
  <c r="H949" i="3"/>
  <c r="H984" i="3"/>
  <c r="H688" i="3"/>
  <c r="H703" i="3"/>
  <c r="H724" i="3"/>
  <c r="H728" i="3"/>
  <c r="H736" i="3"/>
  <c r="H744" i="3"/>
  <c r="H752" i="3"/>
  <c r="H760" i="3"/>
  <c r="H768" i="3"/>
  <c r="H776" i="3"/>
  <c r="H784" i="3"/>
  <c r="H792" i="3"/>
  <c r="H800" i="3"/>
  <c r="H808" i="3"/>
  <c r="H816" i="3"/>
  <c r="H824" i="3"/>
  <c r="H832" i="3"/>
  <c r="H840" i="3"/>
  <c r="H848" i="3"/>
  <c r="H856" i="3"/>
  <c r="H864" i="3"/>
  <c r="H872" i="3"/>
  <c r="H880" i="3"/>
  <c r="H888" i="3"/>
  <c r="H896" i="3"/>
  <c r="H904" i="3"/>
  <c r="H941" i="3"/>
  <c r="H976" i="3"/>
  <c r="H756" i="3"/>
  <c r="H764" i="3"/>
  <c r="H772" i="3"/>
  <c r="H780" i="3"/>
  <c r="H788" i="3"/>
  <c r="H796" i="3"/>
  <c r="H804" i="3"/>
  <c r="H812" i="3"/>
  <c r="H820" i="3"/>
  <c r="H828" i="3"/>
  <c r="H836" i="3"/>
  <c r="H844" i="3"/>
  <c r="H852" i="3"/>
  <c r="H860" i="3"/>
  <c r="H868" i="3"/>
  <c r="H876" i="3"/>
  <c r="H884" i="3"/>
  <c r="H892" i="3"/>
  <c r="H900" i="3"/>
  <c r="H908" i="3"/>
  <c r="H916" i="3"/>
  <c r="H924" i="3"/>
  <c r="H932" i="3"/>
  <c r="H940" i="3"/>
  <c r="H948" i="3"/>
  <c r="H956" i="3"/>
  <c r="H964" i="3"/>
  <c r="H972" i="3"/>
  <c r="H980" i="3"/>
  <c r="H988" i="3"/>
  <c r="H996" i="3"/>
  <c r="H913" i="3"/>
  <c r="H921" i="3"/>
  <c r="H929" i="3"/>
  <c r="H937" i="3"/>
  <c r="H945" i="3"/>
  <c r="H953" i="3"/>
  <c r="H961" i="3"/>
  <c r="H969" i="3"/>
  <c r="H977" i="3"/>
  <c r="H985" i="3"/>
  <c r="H993" i="3"/>
  <c r="H1001" i="3"/>
  <c r="H2" i="3"/>
  <c r="H443" i="3" l="1"/>
  <c r="H321" i="3"/>
  <c r="H193" i="3"/>
  <c r="I247" i="3"/>
  <c r="H247" i="3"/>
  <c r="H487" i="3"/>
  <c r="H199" i="3"/>
  <c r="H418" i="3"/>
  <c r="H94" i="3"/>
  <c r="H64" i="3"/>
  <c r="H102" i="3"/>
  <c r="H300" i="3"/>
  <c r="H421" i="3"/>
  <c r="H128" i="3"/>
  <c r="H31" i="3"/>
  <c r="I360" i="3"/>
  <c r="H360" i="3"/>
  <c r="I135" i="3"/>
  <c r="H135" i="3"/>
  <c r="H465" i="3"/>
  <c r="H184" i="3"/>
  <c r="H155" i="3"/>
  <c r="I14" i="3"/>
  <c r="H14" i="3"/>
  <c r="I384" i="3"/>
  <c r="H384" i="3"/>
  <c r="H494" i="3"/>
  <c r="H477" i="3"/>
  <c r="H209" i="3"/>
  <c r="H96" i="3"/>
  <c r="H308" i="3"/>
  <c r="H285" i="3"/>
  <c r="H223" i="3"/>
  <c r="H267" i="3"/>
  <c r="I227" i="3"/>
  <c r="H227" i="3"/>
  <c r="I258" i="3"/>
  <c r="H258" i="3"/>
  <c r="H461" i="3"/>
  <c r="H172" i="3"/>
  <c r="H479" i="3"/>
  <c r="H457" i="3"/>
  <c r="H340" i="3"/>
  <c r="H147" i="3"/>
  <c r="H12" i="3"/>
  <c r="I48" i="3"/>
  <c r="H48" i="3"/>
  <c r="I42" i="3"/>
  <c r="H42" i="3"/>
  <c r="F5" i="8"/>
  <c r="H5" i="8" s="1"/>
  <c r="L7" i="1" s="1"/>
  <c r="F25" i="8"/>
  <c r="F24" i="8"/>
  <c r="H24" i="8" s="1"/>
  <c r="L29" i="1" s="1"/>
  <c r="J41" i="8"/>
  <c r="M50" i="1" s="1"/>
  <c r="K41" i="8"/>
  <c r="N50" i="1" s="1"/>
  <c r="O50" i="1" s="1"/>
  <c r="J38" i="8"/>
  <c r="M46" i="1" s="1"/>
  <c r="K38" i="8"/>
  <c r="N46" i="1" s="1"/>
  <c r="O46" i="1" s="1"/>
  <c r="J24" i="8"/>
  <c r="M29" i="1" s="1"/>
  <c r="K24" i="8"/>
  <c r="N29" i="1" s="1"/>
  <c r="O29" i="1" s="1"/>
  <c r="J2" i="8"/>
  <c r="M2" i="1" s="1"/>
  <c r="K2" i="8"/>
  <c r="N2" i="1" s="1"/>
  <c r="O2" i="1" s="1"/>
  <c r="J4" i="8"/>
  <c r="M6" i="1" s="1"/>
  <c r="K4" i="8"/>
  <c r="N6" i="1" s="1"/>
  <c r="O6" i="1" s="1"/>
  <c r="J10" i="8"/>
  <c r="M13" i="1" s="1"/>
  <c r="K10" i="8"/>
  <c r="N13" i="1" s="1"/>
  <c r="O13" i="1" s="1"/>
  <c r="J8" i="8"/>
  <c r="M11" i="1" s="1"/>
  <c r="K8" i="8"/>
  <c r="N11" i="1" s="1"/>
  <c r="O11" i="1" s="1"/>
  <c r="F19" i="8"/>
  <c r="H19" i="8" s="1"/>
  <c r="L24" i="1" s="1"/>
  <c r="J18" i="8"/>
  <c r="M23" i="1" s="1"/>
  <c r="K18" i="8"/>
  <c r="N23" i="1" s="1"/>
  <c r="O23" i="1" s="1"/>
  <c r="J36" i="8"/>
  <c r="M43" i="1" s="1"/>
  <c r="K36" i="8"/>
  <c r="N43" i="1" s="1"/>
  <c r="O43" i="1" s="1"/>
  <c r="J40" i="8"/>
  <c r="M49" i="1" s="1"/>
  <c r="K40" i="8"/>
  <c r="N49" i="1" s="1"/>
  <c r="O49" i="1" s="1"/>
  <c r="J31" i="8"/>
  <c r="M36" i="1" s="1"/>
  <c r="K31" i="8"/>
  <c r="N36" i="1" s="1"/>
  <c r="O36" i="1" s="1"/>
  <c r="J20" i="8"/>
  <c r="M25" i="1" s="1"/>
  <c r="K20" i="8"/>
  <c r="N25" i="1" s="1"/>
  <c r="O25" i="1" s="1"/>
  <c r="I13" i="8"/>
  <c r="J5" i="8"/>
  <c r="M7" i="1" s="1"/>
  <c r="K5" i="8"/>
  <c r="N7" i="1" s="1"/>
  <c r="O7" i="1" s="1"/>
  <c r="J7" i="8"/>
  <c r="M9" i="1" s="1"/>
  <c r="K7" i="8"/>
  <c r="N9" i="1" s="1"/>
  <c r="O9" i="1" s="1"/>
  <c r="J21" i="8"/>
  <c r="M26" i="1" s="1"/>
  <c r="K21" i="8"/>
  <c r="N26" i="1" s="1"/>
  <c r="O26" i="1" s="1"/>
  <c r="J16" i="8"/>
  <c r="M20" i="1" s="1"/>
  <c r="K16" i="8"/>
  <c r="N20" i="1" s="1"/>
  <c r="O20" i="1" s="1"/>
  <c r="J3" i="8"/>
  <c r="M5" i="1" s="1"/>
  <c r="K3" i="8"/>
  <c r="N5" i="1" s="1"/>
  <c r="O5" i="1" s="1"/>
  <c r="J15" i="8"/>
  <c r="M19" i="1" s="1"/>
  <c r="K15" i="8"/>
  <c r="N19" i="1" s="1"/>
  <c r="O19" i="1" s="1"/>
  <c r="J17" i="8"/>
  <c r="M21" i="1" s="1"/>
  <c r="K17" i="8"/>
  <c r="N21" i="1" s="1"/>
  <c r="O21" i="1" s="1"/>
  <c r="J37" i="8"/>
  <c r="M44" i="1" s="1"/>
  <c r="K37" i="8"/>
  <c r="N44" i="1" s="1"/>
  <c r="O44" i="1" s="1"/>
  <c r="J23" i="8"/>
  <c r="M28" i="1" s="1"/>
  <c r="K23" i="8"/>
  <c r="N28" i="1" s="1"/>
  <c r="O28" i="1" s="1"/>
  <c r="J35" i="8"/>
  <c r="M41" i="1" s="1"/>
  <c r="K35" i="8"/>
  <c r="N41" i="1" s="1"/>
  <c r="O41" i="1" s="1"/>
  <c r="J22" i="8"/>
  <c r="M27" i="1" s="1"/>
  <c r="K22" i="8"/>
  <c r="N27" i="1" s="1"/>
  <c r="O27" i="1" s="1"/>
  <c r="J19" i="8"/>
  <c r="M24" i="1" s="1"/>
  <c r="K19" i="8"/>
  <c r="N24" i="1" s="1"/>
  <c r="O24" i="1" s="1"/>
  <c r="F35" i="8"/>
  <c r="H35" i="8" s="1"/>
  <c r="L41" i="1" s="1"/>
  <c r="J43" i="8"/>
  <c r="M54" i="1" s="1"/>
  <c r="K43" i="8"/>
  <c r="N54" i="1" s="1"/>
  <c r="O54" i="1" s="1"/>
  <c r="J33" i="8"/>
  <c r="M38" i="1" s="1"/>
  <c r="K33" i="8"/>
  <c r="N38" i="1" s="1"/>
  <c r="O38" i="1" s="1"/>
  <c r="F10" i="8"/>
  <c r="H10" i="8" s="1"/>
  <c r="L13" i="1" s="1"/>
  <c r="F23" i="8"/>
  <c r="H23" i="8" s="1"/>
  <c r="L28" i="1" s="1"/>
  <c r="H27" i="8"/>
  <c r="L32" i="1" s="1"/>
  <c r="H2" i="8"/>
  <c r="L2" i="1" s="1"/>
  <c r="F40" i="8"/>
  <c r="H40" i="8" s="1"/>
  <c r="L49" i="1" s="1"/>
  <c r="I25" i="8"/>
  <c r="I29" i="8"/>
  <c r="I27" i="8"/>
  <c r="H22" i="8"/>
  <c r="L27" i="1" s="1"/>
  <c r="F20" i="8"/>
  <c r="H20" i="8" s="1"/>
  <c r="L25" i="1" s="1"/>
  <c r="F3" i="8"/>
  <c r="H3" i="8" s="1"/>
  <c r="L5" i="1" s="1"/>
  <c r="F38" i="8"/>
  <c r="H38" i="8" s="1"/>
  <c r="L46" i="1" s="1"/>
  <c r="F18" i="8"/>
  <c r="H18" i="8" s="1"/>
  <c r="L23" i="1" s="1"/>
  <c r="H32" i="8"/>
  <c r="L37" i="1" s="1"/>
  <c r="I32" i="8"/>
  <c r="H28" i="8"/>
  <c r="L33" i="1" s="1"/>
  <c r="I28" i="8"/>
  <c r="F32" i="8"/>
  <c r="F41" i="8"/>
  <c r="H41" i="8" s="1"/>
  <c r="L50" i="1" s="1"/>
  <c r="F15" i="8"/>
  <c r="H15" i="8" s="1"/>
  <c r="L19" i="1" s="1"/>
  <c r="H39" i="8"/>
  <c r="L47" i="1" s="1"/>
  <c r="I39" i="8"/>
  <c r="H42" i="8"/>
  <c r="L53" i="1" s="1"/>
  <c r="I42" i="8"/>
  <c r="I6" i="8"/>
  <c r="H6" i="8"/>
  <c r="L8" i="1" s="1"/>
  <c r="H44" i="8"/>
  <c r="L55" i="1" s="1"/>
  <c r="I44" i="8"/>
  <c r="H8" i="8"/>
  <c r="L11" i="1" s="1"/>
  <c r="F28" i="8"/>
  <c r="H9" i="8"/>
  <c r="L12" i="1" s="1"/>
  <c r="I9" i="8"/>
  <c r="H26" i="8"/>
  <c r="L31" i="1" s="1"/>
  <c r="I26" i="8"/>
  <c r="H12" i="8"/>
  <c r="L16" i="1" s="1"/>
  <c r="I12" i="8"/>
  <c r="F11" i="8"/>
  <c r="H11" i="8" s="1"/>
  <c r="L14" i="1" s="1"/>
  <c r="I11" i="8"/>
  <c r="H30" i="8"/>
  <c r="L35" i="1" s="1"/>
  <c r="I30" i="8"/>
  <c r="H34" i="8"/>
  <c r="L39" i="1" s="1"/>
  <c r="I34" i="8"/>
  <c r="H14" i="8"/>
  <c r="L18" i="1" s="1"/>
  <c r="I14" i="8"/>
  <c r="F7" i="8"/>
  <c r="H7" i="8" s="1"/>
  <c r="L9" i="1" s="1"/>
  <c r="F17" i="8"/>
  <c r="H17" i="8" s="1"/>
  <c r="L21" i="1" s="1"/>
  <c r="I313" i="3"/>
  <c r="H313" i="3"/>
  <c r="I175" i="3"/>
  <c r="H175" i="3"/>
  <c r="H422" i="3"/>
  <c r="I422" i="3"/>
  <c r="I87" i="3"/>
  <c r="H87" i="3"/>
  <c r="I167" i="3"/>
  <c r="H167" i="3"/>
  <c r="H375" i="3"/>
  <c r="I375" i="3"/>
  <c r="H270" i="3"/>
  <c r="I270" i="3"/>
  <c r="H47" i="3"/>
  <c r="I47" i="3"/>
  <c r="I327" i="3"/>
  <c r="H327" i="3"/>
  <c r="H74" i="3"/>
  <c r="I74" i="3"/>
  <c r="H259" i="3"/>
  <c r="I259" i="3"/>
  <c r="H154" i="3"/>
  <c r="I154" i="3"/>
  <c r="H98" i="3"/>
  <c r="I98" i="3"/>
  <c r="I256" i="3"/>
  <c r="H256" i="3"/>
  <c r="I453" i="3"/>
  <c r="H453" i="3"/>
  <c r="I282" i="3"/>
  <c r="H282" i="3"/>
  <c r="I151" i="3"/>
  <c r="H151" i="3"/>
  <c r="I16" i="3"/>
  <c r="H16" i="3"/>
  <c r="I469" i="3"/>
  <c r="H469" i="3"/>
  <c r="H440" i="3"/>
  <c r="I440" i="3"/>
  <c r="H275" i="3"/>
  <c r="I275" i="3"/>
  <c r="H43" i="3"/>
  <c r="I43" i="3"/>
  <c r="H242" i="3"/>
  <c r="I242" i="3"/>
  <c r="I79" i="3"/>
  <c r="H79" i="3"/>
  <c r="H230" i="3"/>
  <c r="I230" i="3"/>
  <c r="H263" i="3"/>
  <c r="I263" i="3"/>
  <c r="I111" i="3"/>
  <c r="H111" i="3"/>
  <c r="H66" i="3"/>
  <c r="I66" i="3"/>
  <c r="I416" i="3"/>
  <c r="H416" i="3"/>
  <c r="H162" i="3"/>
  <c r="I162" i="3"/>
  <c r="I224" i="3"/>
  <c r="H224" i="3"/>
  <c r="H390" i="3"/>
  <c r="I390" i="3"/>
  <c r="H67" i="3"/>
  <c r="I67" i="3"/>
  <c r="H146" i="3"/>
  <c r="I146" i="3"/>
  <c r="I159" i="3"/>
  <c r="H159" i="3"/>
  <c r="I56" i="3"/>
  <c r="H56" i="3"/>
  <c r="H398" i="3"/>
  <c r="I398" i="3"/>
  <c r="H90" i="3"/>
  <c r="I90" i="3"/>
  <c r="I143" i="3"/>
  <c r="H143" i="3"/>
  <c r="H50" i="3"/>
  <c r="I50" i="3"/>
  <c r="H395" i="3"/>
  <c r="H353" i="3"/>
  <c r="H110" i="3"/>
  <c r="H251" i="3"/>
  <c r="H371" i="3"/>
  <c r="H363" i="3"/>
  <c r="H406" i="3"/>
  <c r="H214" i="3"/>
  <c r="H410" i="3"/>
  <c r="H355" i="3"/>
  <c r="H295" i="3"/>
  <c r="H379" i="3"/>
  <c r="H235" i="3"/>
  <c r="H283" i="3"/>
  <c r="H374" i="3"/>
  <c r="H206" i="3"/>
  <c r="H281" i="3"/>
  <c r="H378" i="3"/>
  <c r="H262" i="3"/>
  <c r="H6" i="3"/>
  <c r="H78" i="3"/>
  <c r="H200" i="3"/>
  <c r="H274" i="3"/>
  <c r="H435" i="3"/>
  <c r="H342" i="3"/>
  <c r="H222" i="3"/>
  <c r="H182" i="3"/>
  <c r="H22" i="3"/>
  <c r="H54" i="3"/>
  <c r="H190" i="3"/>
  <c r="H339" i="3"/>
  <c r="H307" i="3"/>
  <c r="H419" i="3"/>
  <c r="H319" i="3"/>
  <c r="H255" i="3"/>
  <c r="H166" i="3"/>
  <c r="H62" i="3"/>
  <c r="H38" i="3"/>
  <c r="H174" i="3"/>
  <c r="H347" i="3"/>
  <c r="H243" i="3"/>
  <c r="H236" i="3"/>
  <c r="H417" i="3"/>
  <c r="H314" i="3"/>
  <c r="H250" i="3"/>
  <c r="H326" i="3"/>
  <c r="H150" i="3"/>
  <c r="H86" i="3"/>
  <c r="H158" i="3"/>
  <c r="H403" i="3"/>
  <c r="H134" i="3"/>
  <c r="H142" i="3"/>
  <c r="H411" i="3"/>
  <c r="H315" i="3"/>
  <c r="H299" i="3"/>
  <c r="H427" i="3"/>
  <c r="H231" i="3"/>
  <c r="H118" i="3"/>
  <c r="H126" i="3"/>
  <c r="J32" i="8" l="1"/>
  <c r="M37" i="1" s="1"/>
  <c r="K32" i="8"/>
  <c r="N37" i="1" s="1"/>
  <c r="O37" i="1" s="1"/>
  <c r="J27" i="8"/>
  <c r="M32" i="1" s="1"/>
  <c r="K27" i="8"/>
  <c r="N32" i="1" s="1"/>
  <c r="O32" i="1" s="1"/>
  <c r="J30" i="8"/>
  <c r="M35" i="1" s="1"/>
  <c r="K30" i="8"/>
  <c r="N35" i="1" s="1"/>
  <c r="O35" i="1" s="1"/>
  <c r="J11" i="8"/>
  <c r="M14" i="1" s="1"/>
  <c r="K11" i="8"/>
  <c r="N14" i="1" s="1"/>
  <c r="O14" i="1" s="1"/>
  <c r="J39" i="8"/>
  <c r="M47" i="1" s="1"/>
  <c r="K39" i="8"/>
  <c r="N47" i="1" s="1"/>
  <c r="O47" i="1" s="1"/>
  <c r="J29" i="8"/>
  <c r="M34" i="1" s="1"/>
  <c r="K29" i="8"/>
  <c r="N34" i="1" s="1"/>
  <c r="O34" i="1" s="1"/>
  <c r="J25" i="8"/>
  <c r="M30" i="1" s="1"/>
  <c r="K25" i="8"/>
  <c r="N30" i="1" s="1"/>
  <c r="O30" i="1" s="1"/>
  <c r="J9" i="8"/>
  <c r="M12" i="1" s="1"/>
  <c r="K9" i="8"/>
  <c r="N12" i="1" s="1"/>
  <c r="O12" i="1" s="1"/>
  <c r="J44" i="8"/>
  <c r="M55" i="1" s="1"/>
  <c r="K44" i="8"/>
  <c r="N55" i="1" s="1"/>
  <c r="O55" i="1" s="1"/>
  <c r="J42" i="8"/>
  <c r="M53" i="1" s="1"/>
  <c r="K42" i="8"/>
  <c r="N53" i="1" s="1"/>
  <c r="O53" i="1" s="1"/>
  <c r="J14" i="8"/>
  <c r="M18" i="1" s="1"/>
  <c r="K14" i="8"/>
  <c r="N18" i="1" s="1"/>
  <c r="O18" i="1" s="1"/>
  <c r="J12" i="8"/>
  <c r="M16" i="1" s="1"/>
  <c r="K12" i="8"/>
  <c r="N16" i="1" s="1"/>
  <c r="O16" i="1" s="1"/>
  <c r="J34" i="8"/>
  <c r="M39" i="1" s="1"/>
  <c r="K34" i="8"/>
  <c r="N39" i="1" s="1"/>
  <c r="O39" i="1" s="1"/>
  <c r="J26" i="8"/>
  <c r="M31" i="1" s="1"/>
  <c r="K26" i="8"/>
  <c r="N31" i="1" s="1"/>
  <c r="O31" i="1" s="1"/>
  <c r="J13" i="8"/>
  <c r="M17" i="1" s="1"/>
  <c r="K13" i="8"/>
  <c r="N17" i="1" s="1"/>
  <c r="O17" i="1" s="1"/>
  <c r="J6" i="8"/>
  <c r="M8" i="1" s="1"/>
  <c r="K6" i="8"/>
  <c r="N8" i="1" s="1"/>
  <c r="O8" i="1" s="1"/>
  <c r="J28" i="8"/>
  <c r="M33" i="1" s="1"/>
  <c r="K28" i="8"/>
  <c r="N33" i="1" s="1"/>
  <c r="O33" i="1" s="1"/>
  <c r="E20" i="1"/>
  <c r="E24" i="1"/>
  <c r="F24" i="1"/>
  <c r="E25" i="1"/>
  <c r="F25" i="1"/>
  <c r="E35" i="1"/>
  <c r="E40" i="1"/>
  <c r="E43" i="1"/>
  <c r="F43" i="1"/>
  <c r="E45" i="1"/>
  <c r="F45" i="1"/>
  <c r="E48" i="1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K101" i="1"/>
  <c r="J101" i="1"/>
  <c r="I101" i="1"/>
  <c r="H101" i="1"/>
  <c r="G101" i="1"/>
  <c r="F101" i="1"/>
  <c r="E101" i="1"/>
  <c r="C101" i="1"/>
  <c r="K100" i="1"/>
  <c r="J100" i="1"/>
  <c r="I100" i="1"/>
  <c r="H100" i="1"/>
  <c r="G100" i="1"/>
  <c r="F100" i="1"/>
  <c r="E100" i="1"/>
  <c r="C100" i="1"/>
  <c r="K99" i="1"/>
  <c r="J99" i="1"/>
  <c r="I99" i="1"/>
  <c r="H99" i="1"/>
  <c r="G99" i="1"/>
  <c r="F99" i="1"/>
  <c r="E99" i="1"/>
  <c r="C99" i="1"/>
  <c r="K98" i="1"/>
  <c r="J98" i="1"/>
  <c r="I98" i="1"/>
  <c r="H98" i="1"/>
  <c r="G98" i="1"/>
  <c r="F98" i="1"/>
  <c r="E98" i="1"/>
  <c r="C98" i="1"/>
  <c r="K97" i="1"/>
  <c r="J97" i="1"/>
  <c r="I97" i="1"/>
  <c r="H97" i="1"/>
  <c r="G97" i="1"/>
  <c r="F97" i="1"/>
  <c r="E97" i="1"/>
  <c r="C97" i="1"/>
  <c r="K96" i="1"/>
  <c r="J96" i="1"/>
  <c r="I96" i="1"/>
  <c r="H96" i="1"/>
  <c r="G96" i="1"/>
  <c r="F96" i="1"/>
  <c r="E96" i="1"/>
  <c r="C96" i="1"/>
  <c r="K95" i="1"/>
  <c r="J95" i="1"/>
  <c r="I95" i="1"/>
  <c r="H95" i="1"/>
  <c r="G95" i="1"/>
  <c r="F95" i="1"/>
  <c r="E95" i="1"/>
  <c r="C95" i="1"/>
  <c r="K94" i="1"/>
  <c r="J94" i="1"/>
  <c r="I94" i="1"/>
  <c r="H94" i="1"/>
  <c r="G94" i="1"/>
  <c r="F94" i="1"/>
  <c r="E94" i="1"/>
  <c r="C94" i="1"/>
  <c r="K93" i="1"/>
  <c r="J93" i="1"/>
  <c r="I93" i="1"/>
  <c r="H93" i="1"/>
  <c r="G93" i="1"/>
  <c r="F93" i="1"/>
  <c r="E93" i="1"/>
  <c r="C93" i="1"/>
  <c r="K92" i="1"/>
  <c r="J92" i="1"/>
  <c r="I92" i="1"/>
  <c r="H92" i="1"/>
  <c r="G92" i="1"/>
  <c r="F92" i="1"/>
  <c r="E92" i="1"/>
  <c r="C92" i="1"/>
  <c r="K91" i="1"/>
  <c r="J91" i="1"/>
  <c r="I91" i="1"/>
  <c r="H91" i="1"/>
  <c r="G91" i="1"/>
  <c r="F91" i="1"/>
  <c r="E91" i="1"/>
  <c r="C91" i="1"/>
  <c r="K90" i="1"/>
  <c r="J90" i="1"/>
  <c r="I90" i="1"/>
  <c r="H90" i="1"/>
  <c r="G90" i="1"/>
  <c r="F90" i="1"/>
  <c r="E90" i="1"/>
  <c r="C90" i="1"/>
  <c r="K89" i="1"/>
  <c r="J89" i="1"/>
  <c r="I89" i="1"/>
  <c r="H89" i="1"/>
  <c r="G89" i="1"/>
  <c r="F89" i="1"/>
  <c r="E89" i="1"/>
  <c r="C89" i="1"/>
  <c r="K88" i="1"/>
  <c r="J88" i="1"/>
  <c r="I88" i="1"/>
  <c r="H88" i="1"/>
  <c r="G88" i="1"/>
  <c r="F88" i="1"/>
  <c r="E88" i="1"/>
  <c r="C88" i="1"/>
  <c r="K87" i="1"/>
  <c r="J87" i="1"/>
  <c r="I87" i="1"/>
  <c r="H87" i="1"/>
  <c r="G87" i="1"/>
  <c r="F87" i="1"/>
  <c r="E87" i="1"/>
  <c r="C87" i="1"/>
  <c r="K86" i="1"/>
  <c r="J86" i="1"/>
  <c r="I86" i="1"/>
  <c r="H86" i="1"/>
  <c r="G86" i="1"/>
  <c r="F86" i="1"/>
  <c r="E86" i="1"/>
  <c r="C86" i="1"/>
  <c r="K85" i="1"/>
  <c r="J85" i="1"/>
  <c r="I85" i="1"/>
  <c r="H85" i="1"/>
  <c r="G85" i="1"/>
  <c r="F85" i="1"/>
  <c r="E85" i="1"/>
  <c r="C85" i="1"/>
  <c r="K84" i="1"/>
  <c r="J84" i="1"/>
  <c r="I84" i="1"/>
  <c r="H84" i="1"/>
  <c r="G84" i="1"/>
  <c r="F84" i="1"/>
  <c r="E84" i="1"/>
  <c r="C84" i="1"/>
  <c r="K83" i="1"/>
  <c r="J83" i="1"/>
  <c r="I83" i="1"/>
  <c r="H83" i="1"/>
  <c r="G83" i="1"/>
  <c r="F83" i="1"/>
  <c r="E83" i="1"/>
  <c r="C83" i="1"/>
  <c r="K82" i="1"/>
  <c r="J82" i="1"/>
  <c r="I82" i="1"/>
  <c r="H82" i="1"/>
  <c r="G82" i="1"/>
  <c r="F82" i="1"/>
  <c r="E82" i="1"/>
  <c r="C82" i="1"/>
  <c r="K81" i="1"/>
  <c r="J81" i="1"/>
  <c r="I81" i="1"/>
  <c r="H81" i="1"/>
  <c r="G81" i="1"/>
  <c r="F81" i="1"/>
  <c r="E81" i="1"/>
  <c r="C81" i="1"/>
  <c r="K80" i="1"/>
  <c r="J80" i="1"/>
  <c r="I80" i="1"/>
  <c r="H80" i="1"/>
  <c r="G80" i="1"/>
  <c r="F80" i="1"/>
  <c r="E80" i="1"/>
  <c r="C80" i="1"/>
  <c r="K79" i="1"/>
  <c r="J79" i="1"/>
  <c r="I79" i="1"/>
  <c r="H79" i="1"/>
  <c r="G79" i="1"/>
  <c r="F79" i="1"/>
  <c r="E79" i="1"/>
  <c r="C79" i="1"/>
  <c r="K78" i="1"/>
  <c r="J78" i="1"/>
  <c r="I78" i="1"/>
  <c r="H78" i="1"/>
  <c r="G78" i="1"/>
  <c r="F78" i="1"/>
  <c r="E78" i="1"/>
  <c r="C78" i="1"/>
  <c r="K77" i="1"/>
  <c r="J77" i="1"/>
  <c r="I77" i="1"/>
  <c r="H77" i="1"/>
  <c r="G77" i="1"/>
  <c r="F77" i="1"/>
  <c r="E77" i="1"/>
  <c r="C77" i="1"/>
  <c r="K76" i="1"/>
  <c r="J76" i="1"/>
  <c r="I76" i="1"/>
  <c r="H76" i="1"/>
  <c r="G76" i="1"/>
  <c r="F76" i="1"/>
  <c r="E76" i="1"/>
  <c r="C76" i="1"/>
  <c r="K75" i="1"/>
  <c r="J75" i="1"/>
  <c r="I75" i="1"/>
  <c r="H75" i="1"/>
  <c r="G75" i="1"/>
  <c r="F75" i="1"/>
  <c r="E75" i="1"/>
  <c r="C75" i="1"/>
  <c r="K74" i="1"/>
  <c r="J74" i="1"/>
  <c r="I74" i="1"/>
  <c r="H74" i="1"/>
  <c r="G74" i="1"/>
  <c r="F74" i="1"/>
  <c r="E74" i="1"/>
  <c r="C74" i="1"/>
  <c r="K73" i="1"/>
  <c r="J73" i="1"/>
  <c r="I73" i="1"/>
  <c r="H73" i="1"/>
  <c r="G73" i="1"/>
  <c r="F73" i="1"/>
  <c r="E73" i="1"/>
  <c r="C73" i="1"/>
  <c r="K72" i="1"/>
  <c r="J72" i="1"/>
  <c r="I72" i="1"/>
  <c r="H72" i="1"/>
  <c r="G72" i="1"/>
  <c r="F72" i="1"/>
  <c r="E72" i="1"/>
  <c r="C72" i="1"/>
  <c r="K71" i="1"/>
  <c r="J71" i="1"/>
  <c r="I71" i="1"/>
  <c r="H71" i="1"/>
  <c r="G71" i="1"/>
  <c r="F71" i="1"/>
  <c r="E71" i="1"/>
  <c r="C71" i="1"/>
  <c r="K70" i="1"/>
  <c r="J70" i="1"/>
  <c r="I70" i="1"/>
  <c r="H70" i="1"/>
  <c r="G70" i="1"/>
  <c r="F70" i="1"/>
  <c r="E70" i="1"/>
  <c r="C70" i="1"/>
  <c r="K69" i="1"/>
  <c r="J69" i="1"/>
  <c r="I69" i="1"/>
  <c r="H69" i="1"/>
  <c r="G69" i="1"/>
  <c r="F69" i="1"/>
  <c r="E69" i="1"/>
  <c r="C69" i="1"/>
  <c r="K68" i="1"/>
  <c r="J68" i="1"/>
  <c r="I68" i="1"/>
  <c r="H68" i="1"/>
  <c r="G68" i="1"/>
  <c r="F68" i="1"/>
  <c r="E68" i="1"/>
  <c r="C68" i="1"/>
  <c r="K67" i="1"/>
  <c r="J67" i="1"/>
  <c r="I67" i="1"/>
  <c r="H67" i="1"/>
  <c r="G67" i="1"/>
  <c r="F67" i="1"/>
  <c r="E67" i="1"/>
  <c r="C67" i="1"/>
  <c r="K66" i="1"/>
  <c r="J66" i="1"/>
  <c r="I66" i="1"/>
  <c r="H66" i="1"/>
  <c r="G66" i="1"/>
  <c r="F66" i="1"/>
  <c r="E66" i="1"/>
  <c r="C66" i="1"/>
  <c r="K65" i="1"/>
  <c r="J65" i="1"/>
  <c r="I65" i="1"/>
  <c r="H65" i="1"/>
  <c r="G65" i="1"/>
  <c r="F65" i="1"/>
  <c r="E65" i="1"/>
  <c r="C65" i="1"/>
  <c r="K64" i="1"/>
  <c r="J64" i="1"/>
  <c r="I64" i="1"/>
  <c r="H64" i="1"/>
  <c r="G64" i="1"/>
  <c r="F64" i="1"/>
  <c r="E64" i="1"/>
  <c r="C64" i="1"/>
  <c r="K63" i="1"/>
  <c r="J63" i="1"/>
  <c r="I63" i="1"/>
  <c r="H63" i="1"/>
  <c r="G63" i="1"/>
  <c r="F63" i="1"/>
  <c r="E63" i="1"/>
  <c r="C63" i="1"/>
  <c r="K62" i="1"/>
  <c r="J62" i="1"/>
  <c r="I62" i="1"/>
  <c r="H62" i="1"/>
  <c r="G62" i="1"/>
  <c r="F62" i="1"/>
  <c r="E62" i="1"/>
  <c r="C62" i="1"/>
  <c r="K61" i="1"/>
  <c r="J61" i="1"/>
  <c r="I61" i="1"/>
  <c r="H61" i="1"/>
  <c r="G61" i="1"/>
  <c r="F61" i="1"/>
  <c r="E61" i="1"/>
  <c r="C61" i="1"/>
  <c r="K60" i="1"/>
  <c r="J60" i="1"/>
  <c r="I60" i="1"/>
  <c r="H60" i="1"/>
  <c r="G60" i="1"/>
  <c r="F60" i="1"/>
  <c r="E60" i="1"/>
  <c r="C60" i="1"/>
  <c r="K59" i="1"/>
  <c r="J59" i="1"/>
  <c r="I59" i="1"/>
  <c r="H59" i="1"/>
  <c r="G59" i="1"/>
  <c r="F59" i="1"/>
  <c r="E59" i="1"/>
  <c r="C59" i="1"/>
  <c r="K58" i="1"/>
  <c r="J58" i="1"/>
  <c r="I58" i="1"/>
  <c r="H58" i="1"/>
  <c r="G58" i="1"/>
  <c r="F58" i="1"/>
  <c r="E58" i="1"/>
  <c r="C58" i="1"/>
  <c r="K57" i="1"/>
  <c r="J57" i="1"/>
  <c r="I57" i="1"/>
  <c r="H57" i="1"/>
  <c r="G57" i="1"/>
  <c r="F57" i="1"/>
  <c r="E57" i="1"/>
  <c r="C57" i="1"/>
  <c r="K56" i="1"/>
  <c r="J56" i="1"/>
  <c r="I56" i="1"/>
  <c r="H56" i="1"/>
  <c r="G56" i="1"/>
  <c r="F56" i="1"/>
  <c r="E56" i="1"/>
  <c r="C56" i="1"/>
  <c r="K55" i="1"/>
  <c r="J55" i="1"/>
  <c r="C55" i="1"/>
  <c r="J54" i="1"/>
  <c r="C54" i="1"/>
  <c r="K53" i="1"/>
  <c r="J53" i="1"/>
  <c r="C53" i="1"/>
  <c r="K52" i="1"/>
  <c r="J52" i="1"/>
  <c r="C52" i="1"/>
  <c r="K51" i="1"/>
  <c r="J51" i="1"/>
  <c r="C51" i="1"/>
  <c r="K50" i="1"/>
  <c r="J50" i="1"/>
  <c r="C50" i="1"/>
  <c r="K49" i="1"/>
  <c r="J49" i="1"/>
  <c r="C49" i="1"/>
  <c r="K48" i="1"/>
  <c r="J48" i="1"/>
  <c r="C48" i="1"/>
  <c r="K47" i="1"/>
  <c r="J47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E28" i="1" l="1"/>
  <c r="F41" i="1"/>
  <c r="E42" i="1"/>
  <c r="E41" i="1"/>
  <c r="E50" i="1"/>
  <c r="J40" i="1"/>
  <c r="F49" i="1"/>
  <c r="E12" i="1"/>
  <c r="F52" i="1"/>
  <c r="E21" i="1"/>
  <c r="E36" i="1"/>
  <c r="E49" i="1"/>
  <c r="E8" i="1"/>
  <c r="F42" i="1"/>
  <c r="E10" i="1"/>
  <c r="K24" i="1"/>
  <c r="F9" i="1"/>
  <c r="E53" i="1"/>
  <c r="K43" i="1"/>
  <c r="E51" i="1"/>
  <c r="F44" i="1"/>
  <c r="F15" i="1"/>
  <c r="F14" i="1"/>
  <c r="E55" i="1"/>
  <c r="E47" i="1"/>
  <c r="F50" i="1"/>
  <c r="E52" i="1"/>
  <c r="F53" i="1"/>
  <c r="E46" i="1"/>
  <c r="E54" i="1"/>
  <c r="K45" i="1"/>
  <c r="E44" i="1"/>
  <c r="E7" i="1"/>
  <c r="F10" i="1"/>
  <c r="F46" i="1"/>
  <c r="F51" i="1"/>
  <c r="G51" i="1" s="1"/>
  <c r="F13" i="1"/>
  <c r="F28" i="1"/>
  <c r="F18" i="1"/>
  <c r="F48" i="1"/>
  <c r="G48" i="1" s="1"/>
  <c r="I48" i="1" s="1"/>
  <c r="E2" i="1"/>
  <c r="E16" i="1"/>
  <c r="F20" i="1"/>
  <c r="G20" i="1" s="1"/>
  <c r="I20" i="1" s="1"/>
  <c r="F3" i="1"/>
  <c r="F47" i="1"/>
  <c r="E22" i="1"/>
  <c r="E23" i="1"/>
  <c r="F55" i="1"/>
  <c r="E4" i="1"/>
  <c r="E15" i="1"/>
  <c r="E31" i="1"/>
  <c r="E38" i="1"/>
  <c r="F54" i="1"/>
  <c r="E19" i="1"/>
  <c r="F35" i="1"/>
  <c r="G35" i="1" s="1"/>
  <c r="E5" i="1"/>
  <c r="E14" i="1"/>
  <c r="F21" i="1"/>
  <c r="E29" i="1"/>
  <c r="E37" i="1"/>
  <c r="E17" i="1"/>
  <c r="E33" i="1"/>
  <c r="E13" i="1"/>
  <c r="F37" i="1"/>
  <c r="E26" i="1"/>
  <c r="F6" i="1"/>
  <c r="F31" i="1"/>
  <c r="E6" i="1"/>
  <c r="F17" i="1"/>
  <c r="E11" i="1"/>
  <c r="E9" i="1"/>
  <c r="F19" i="1"/>
  <c r="F29" i="1"/>
  <c r="F8" i="1"/>
  <c r="F26" i="1"/>
  <c r="F30" i="1"/>
  <c r="F40" i="1"/>
  <c r="G40" i="1" s="1"/>
  <c r="H40" i="1" s="1"/>
  <c r="E3" i="1"/>
  <c r="F32" i="1"/>
  <c r="E34" i="1"/>
  <c r="E39" i="1"/>
  <c r="F23" i="1"/>
  <c r="F22" i="1"/>
  <c r="F5" i="1"/>
  <c r="F33" i="1"/>
  <c r="F4" i="1"/>
  <c r="F12" i="1"/>
  <c r="F16" i="1"/>
  <c r="F38" i="1"/>
  <c r="E32" i="1"/>
  <c r="F7" i="1"/>
  <c r="E30" i="1"/>
  <c r="F27" i="1"/>
  <c r="E18" i="1"/>
  <c r="E27" i="1"/>
  <c r="F34" i="1"/>
  <c r="F2" i="1"/>
  <c r="F11" i="1"/>
  <c r="F39" i="1"/>
  <c r="G25" i="1"/>
  <c r="I25" i="1" s="1"/>
  <c r="G24" i="1"/>
  <c r="H24" i="1" s="1"/>
  <c r="G43" i="1"/>
  <c r="G45" i="1"/>
  <c r="K20" i="1"/>
  <c r="J20" i="1"/>
  <c r="G50" i="1" l="1"/>
  <c r="I50" i="1" s="1"/>
  <c r="G41" i="1"/>
  <c r="I41" i="1" s="1"/>
  <c r="K40" i="1"/>
  <c r="K42" i="1"/>
  <c r="G18" i="1"/>
  <c r="I18" i="1" s="1"/>
  <c r="G9" i="1"/>
  <c r="I9" i="1" s="1"/>
  <c r="J24" i="1"/>
  <c r="G47" i="1"/>
  <c r="I47" i="1" s="1"/>
  <c r="G52" i="1"/>
  <c r="I52" i="1" s="1"/>
  <c r="G21" i="1"/>
  <c r="I21" i="1" s="1"/>
  <c r="G49" i="1"/>
  <c r="I49" i="1" s="1"/>
  <c r="G28" i="1"/>
  <c r="I28" i="1" s="1"/>
  <c r="G14" i="1"/>
  <c r="I14" i="1" s="1"/>
  <c r="G22" i="1"/>
  <c r="H22" i="1" s="1"/>
  <c r="G46" i="1"/>
  <c r="I46" i="1" s="1"/>
  <c r="G10" i="1"/>
  <c r="I10" i="1" s="1"/>
  <c r="G44" i="1"/>
  <c r="H44" i="1" s="1"/>
  <c r="G42" i="1"/>
  <c r="H42" i="1" s="1"/>
  <c r="J9" i="1"/>
  <c r="G8" i="1"/>
  <c r="I8" i="1" s="1"/>
  <c r="G55" i="1"/>
  <c r="I55" i="1" s="1"/>
  <c r="G2" i="1"/>
  <c r="H2" i="1" s="1"/>
  <c r="K3" i="1"/>
  <c r="G15" i="1"/>
  <c r="I15" i="1" s="1"/>
  <c r="G36" i="1"/>
  <c r="I36" i="1" s="1"/>
  <c r="G12" i="1"/>
  <c r="H12" i="1" s="1"/>
  <c r="G31" i="1"/>
  <c r="I31" i="1" s="1"/>
  <c r="K44" i="1"/>
  <c r="G19" i="1"/>
  <c r="I19" i="1" s="1"/>
  <c r="G13" i="1"/>
  <c r="I13" i="1" s="1"/>
  <c r="G54" i="1"/>
  <c r="H54" i="1" s="1"/>
  <c r="J42" i="1"/>
  <c r="G23" i="1"/>
  <c r="I23" i="1" s="1"/>
  <c r="G53" i="1"/>
  <c r="I53" i="1" s="1"/>
  <c r="G27" i="1"/>
  <c r="I27" i="1" s="1"/>
  <c r="G33" i="1"/>
  <c r="I33" i="1" s="1"/>
  <c r="G7" i="1"/>
  <c r="H7" i="1" s="1"/>
  <c r="G37" i="1"/>
  <c r="I37" i="1" s="1"/>
  <c r="G26" i="1"/>
  <c r="I26" i="1" s="1"/>
  <c r="G4" i="1"/>
  <c r="I4" i="1" s="1"/>
  <c r="G3" i="1"/>
  <c r="I3" i="1" s="1"/>
  <c r="G32" i="1"/>
  <c r="I32" i="1" s="1"/>
  <c r="G6" i="1"/>
  <c r="H6" i="1" s="1"/>
  <c r="G17" i="1"/>
  <c r="I17" i="1" s="1"/>
  <c r="G11" i="1"/>
  <c r="H11" i="1" s="1"/>
  <c r="G16" i="1"/>
  <c r="H16" i="1" s="1"/>
  <c r="G5" i="1"/>
  <c r="I5" i="1" s="1"/>
  <c r="G34" i="1"/>
  <c r="H34" i="1" s="1"/>
  <c r="G38" i="1"/>
  <c r="I38" i="1" s="1"/>
  <c r="K4" i="1"/>
  <c r="G29" i="1"/>
  <c r="I29" i="1" s="1"/>
  <c r="I24" i="1"/>
  <c r="G39" i="1"/>
  <c r="I39" i="1" s="1"/>
  <c r="G30" i="1"/>
  <c r="I30" i="1" s="1"/>
  <c r="K21" i="1"/>
  <c r="H50" i="1"/>
  <c r="H25" i="1"/>
  <c r="H41" i="1"/>
  <c r="H48" i="1"/>
  <c r="I40" i="1"/>
  <c r="K41" i="1"/>
  <c r="K15" i="1"/>
  <c r="J3" i="1"/>
  <c r="J21" i="1"/>
  <c r="H20" i="1"/>
  <c r="I45" i="1"/>
  <c r="H45" i="1"/>
  <c r="I51" i="1"/>
  <c r="H51" i="1"/>
  <c r="I43" i="1"/>
  <c r="H43" i="1"/>
  <c r="I35" i="1"/>
  <c r="H35" i="1"/>
  <c r="K9" i="1"/>
  <c r="J41" i="1"/>
  <c r="K6" i="1"/>
  <c r="K19" i="1"/>
  <c r="K12" i="1"/>
  <c r="J37" i="1"/>
  <c r="J43" i="1"/>
  <c r="J45" i="1"/>
  <c r="K35" i="1"/>
  <c r="J35" i="1"/>
  <c r="K36" i="1"/>
  <c r="K16" i="1"/>
  <c r="K8" i="1"/>
  <c r="K25" i="1"/>
  <c r="J25" i="1"/>
  <c r="K28" i="1"/>
  <c r="J28" i="1" l="1"/>
  <c r="H9" i="1"/>
  <c r="H49" i="1"/>
  <c r="I22" i="1"/>
  <c r="H18" i="1"/>
  <c r="I44" i="1"/>
  <c r="H46" i="1"/>
  <c r="H52" i="1"/>
  <c r="H21" i="1"/>
  <c r="H3" i="1"/>
  <c r="K39" i="1"/>
  <c r="H28" i="1"/>
  <c r="J12" i="1"/>
  <c r="I2" i="1"/>
  <c r="J6" i="1"/>
  <c r="K11" i="1"/>
  <c r="H47" i="1"/>
  <c r="H31" i="1"/>
  <c r="I42" i="1"/>
  <c r="J13" i="1"/>
  <c r="J46" i="1"/>
  <c r="J36" i="1"/>
  <c r="H37" i="1"/>
  <c r="H14" i="1"/>
  <c r="H36" i="1"/>
  <c r="H8" i="1"/>
  <c r="H32" i="1"/>
  <c r="H10" i="1"/>
  <c r="H23" i="1"/>
  <c r="H55" i="1"/>
  <c r="H33" i="1"/>
  <c r="I12" i="1"/>
  <c r="H4" i="1"/>
  <c r="H29" i="1"/>
  <c r="K10" i="1"/>
  <c r="H19" i="1"/>
  <c r="H53" i="1"/>
  <c r="H17" i="1"/>
  <c r="J19" i="1"/>
  <c r="H15" i="1"/>
  <c r="I16" i="1"/>
  <c r="I11" i="1"/>
  <c r="H27" i="1"/>
  <c r="H13" i="1"/>
  <c r="I54" i="1"/>
  <c r="H26" i="1"/>
  <c r="I7" i="1"/>
  <c r="I6" i="1"/>
  <c r="K13" i="1"/>
  <c r="J8" i="1"/>
  <c r="H39" i="1"/>
  <c r="J29" i="1"/>
  <c r="J15" i="1"/>
  <c r="H5" i="1"/>
  <c r="I34" i="1"/>
  <c r="K7" i="1"/>
  <c r="J22" i="1"/>
  <c r="K27" i="1"/>
  <c r="K32" i="1"/>
  <c r="K18" i="1"/>
  <c r="H38" i="1"/>
  <c r="J27" i="1"/>
  <c r="J39" i="1"/>
  <c r="J30" i="1"/>
  <c r="J4" i="1"/>
  <c r="H30" i="1"/>
  <c r="K29" i="1"/>
  <c r="J5" i="1"/>
  <c r="K26" i="1"/>
  <c r="K31" i="1"/>
  <c r="K30" i="1"/>
  <c r="K2" i="1"/>
  <c r="K37" i="1"/>
  <c r="J33" i="1"/>
  <c r="J26" i="1"/>
  <c r="K33" i="1"/>
  <c r="J44" i="1"/>
  <c r="J11" i="1"/>
  <c r="K22" i="1"/>
  <c r="J7" i="1"/>
  <c r="J18" i="1"/>
  <c r="J2" i="1"/>
  <c r="J14" i="1"/>
  <c r="K14" i="1"/>
  <c r="J32" i="1"/>
  <c r="J38" i="1"/>
  <c r="J31" i="1"/>
  <c r="J34" i="1"/>
  <c r="K38" i="1"/>
  <c r="J17" i="1"/>
  <c r="K23" i="1"/>
  <c r="K5" i="1"/>
  <c r="K34" i="1"/>
  <c r="K17" i="1"/>
  <c r="J23" i="1"/>
  <c r="J16" i="1"/>
  <c r="J10" i="1"/>
</calcChain>
</file>

<file path=xl/sharedStrings.xml><?xml version="1.0" encoding="utf-8"?>
<sst xmlns="http://schemas.openxmlformats.org/spreadsheetml/2006/main" count="2533" uniqueCount="793">
  <si>
    <t>District Name</t>
  </si>
  <si>
    <t>School Year</t>
  </si>
  <si>
    <t>Participating</t>
  </si>
  <si>
    <t>Eligible</t>
  </si>
  <si>
    <t>Near Eligible</t>
  </si>
  <si>
    <t>Homer Middle School</t>
  </si>
  <si>
    <t>Nome Public Schools</t>
  </si>
  <si>
    <t>Mount Edgecumbe</t>
  </si>
  <si>
    <t>Tanacross School</t>
  </si>
  <si>
    <t>Tetlin School</t>
  </si>
  <si>
    <t>Abbott Loop Elementary</t>
  </si>
  <si>
    <t>Airport Heights Elementary</t>
  </si>
  <si>
    <t>Klatt Elementary</t>
  </si>
  <si>
    <t>Bartlett High School</t>
  </si>
  <si>
    <t>Baxter Elementary</t>
  </si>
  <si>
    <t>Birchwood ABC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</si>
  <si>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</si>
  <si>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</si>
  <si>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</si>
  <si>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</si>
  <si>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</si>
  <si>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Gruening Middle School</t>
  </si>
  <si>
    <t>College Gate Elementary</t>
  </si>
  <si>
    <t>Creekside Park Elementary</t>
  </si>
  <si>
    <t>Denali Montessori Elementary</t>
  </si>
  <si>
    <t>Dimond High School</t>
  </si>
  <si>
    <t>East High School</t>
  </si>
  <si>
    <t>Aurora Elementary</t>
  </si>
  <si>
    <t>Ursa Minor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</si>
  <si>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</si>
  <si>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</si>
  <si>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</si>
  <si>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</si>
  <si>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</si>
  <si>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</si>
  <si>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Lake Otis Elementary</t>
  </si>
  <si>
    <t>Mountain View Elementary</t>
  </si>
  <si>
    <t>Muldoon Elementary</t>
  </si>
  <si>
    <t>North Star Elementary</t>
  </si>
  <si>
    <t>Nunaka Valley Elementary</t>
  </si>
  <si>
    <t>O'Malley Elementary</t>
  </si>
  <si>
    <t>Ocean View Elementary</t>
  </si>
  <si>
    <t>Clark Middle School</t>
  </si>
  <si>
    <t>Ptarmigan Elementary</t>
  </si>
  <si>
    <t>Rabbit Creek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</si>
  <si>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</si>
  <si>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</si>
  <si>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</si>
  <si>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</si>
  <si>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</si>
  <si>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</si>
  <si>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Susitna Elementary</t>
  </si>
  <si>
    <t>Taku Elementary</t>
  </si>
  <si>
    <t>Tudor Elementary</t>
  </si>
  <si>
    <t>Turnagain Elementary</t>
  </si>
  <si>
    <t>Wendler Middle School</t>
  </si>
  <si>
    <t>West High School</t>
  </si>
  <si>
    <t>Williwaw Elementary</t>
  </si>
  <si>
    <t>Willow Crest Elementary</t>
  </si>
  <si>
    <t>Wonder Park Elementary</t>
  </si>
  <si>
    <t>Bayshore Elementary</t>
  </si>
  <si>
    <t>Ravenwood Elementary</t>
  </si>
  <si>
    <t>Bear Valley Elementary</t>
  </si>
  <si>
    <t>Hanshew Middle School</t>
  </si>
  <si>
    <t>Fire Lake Elementary</t>
  </si>
  <si>
    <t>Spring Hill Elementary</t>
  </si>
  <si>
    <t>Mears Middle School</t>
  </si>
  <si>
    <t>Bowman Elementary</t>
  </si>
  <si>
    <t>Polaris K-12 School</t>
  </si>
  <si>
    <t>Alpenglow Elementary</t>
  </si>
  <si>
    <t>Kasuun Elementary</t>
  </si>
  <si>
    <t>Kincaid Elementary</t>
  </si>
  <si>
    <t>Lake Hood Elementary</t>
  </si>
  <si>
    <t>William Tyson Elementary</t>
  </si>
  <si>
    <t>Goldenview Middle School</t>
  </si>
  <si>
    <t>Mirror Lake Middle School</t>
  </si>
  <si>
    <t>Trailside Elementary</t>
  </si>
  <si>
    <t>Eagle River High School</t>
  </si>
  <si>
    <t>Nicholas J. Begich Middle School</t>
  </si>
  <si>
    <t>Whaley School</t>
  </si>
  <si>
    <t>Alaska Native Cultural Charter School</t>
  </si>
  <si>
    <t>Charles R. Leask Sr. Middle School</t>
  </si>
  <si>
    <t>Richard Johnson Elementary</t>
  </si>
  <si>
    <t>Metlakatla High School</t>
  </si>
  <si>
    <t>Brevig Mission School</t>
  </si>
  <si>
    <t>Aniguiin School</t>
  </si>
  <si>
    <t>Diomede School</t>
  </si>
  <si>
    <t>Martin L. Olson School</t>
  </si>
  <si>
    <t>Koyuk-Malimiut School</t>
  </si>
  <si>
    <t>Anthony A. Andrews School</t>
  </si>
  <si>
    <t>Shishmaref School</t>
  </si>
  <si>
    <t>James C. Isabell School</t>
  </si>
  <si>
    <t>Wales School</t>
  </si>
  <si>
    <t>Gambell School</t>
  </si>
  <si>
    <t>Unalakleet School</t>
  </si>
  <si>
    <t>Klukwan School</t>
  </si>
  <si>
    <t>Glennallen Elementary</t>
  </si>
  <si>
    <t>Kenny Lake School</t>
  </si>
  <si>
    <t>Slana School</t>
  </si>
  <si>
    <t>Cordova Jr/Sr High School</t>
  </si>
  <si>
    <t>Mt. Eccles Elementary</t>
  </si>
  <si>
    <t>Craig High School</t>
  </si>
  <si>
    <t>Craig Elementary</t>
  </si>
  <si>
    <t>Craig Middle School</t>
  </si>
  <si>
    <t>Gerstle River School</t>
  </si>
  <si>
    <t>Dillingham Elementary</t>
  </si>
  <si>
    <t>Dillingham Middle/High School</t>
  </si>
  <si>
    <t>Pearl Creek Elementary</t>
  </si>
  <si>
    <t>Barnette Magnet School</t>
  </si>
  <si>
    <t>Denali Elementary</t>
  </si>
  <si>
    <t>Lathrop High School</t>
  </si>
  <si>
    <t>Weller Elementary</t>
  </si>
  <si>
    <t>Ben Eielson Jr/Sr High School</t>
  </si>
  <si>
    <t>North Pole High School</t>
  </si>
  <si>
    <t>Hunter Elementary</t>
  </si>
  <si>
    <t>West Valley High School</t>
  </si>
  <si>
    <t>Tanana Middle School</t>
  </si>
  <si>
    <t>North Pole Elementary</t>
  </si>
  <si>
    <t>North Pole Middle School</t>
  </si>
  <si>
    <t>Ryan Middle School</t>
  </si>
  <si>
    <t>Salcha Elementary</t>
  </si>
  <si>
    <t>Two Rivers School</t>
  </si>
  <si>
    <t>University Park Elementary</t>
  </si>
  <si>
    <t>Woodriver Elementary</t>
  </si>
  <si>
    <t>Ticasuk Brown Elementary</t>
  </si>
  <si>
    <t>Ladd Elementary</t>
  </si>
  <si>
    <t>Arctic Light Elementary</t>
  </si>
  <si>
    <t>Anne Wien Elementary</t>
  </si>
  <si>
    <t>Crawford Elementary</t>
  </si>
  <si>
    <t>Randy Smith Middle School</t>
  </si>
  <si>
    <t>Alternative Learning Systems</t>
  </si>
  <si>
    <t>Hutchison High School</t>
  </si>
  <si>
    <t>Fairbanks B.E.S.T.</t>
  </si>
  <si>
    <t>Chinook Montessori Charter School</t>
  </si>
  <si>
    <t>Effie Kokrine Charter School</t>
  </si>
  <si>
    <t>Watershed Charter School</t>
  </si>
  <si>
    <t>Sidney C. Huntington Elementary</t>
  </si>
  <si>
    <t>Sidney C. Huntington Jr/Sr High School</t>
  </si>
  <si>
    <t>Galena Interior Learning Academy (GILA)</t>
  </si>
  <si>
    <t>Haines Elementary</t>
  </si>
  <si>
    <t>Haines High School</t>
  </si>
  <si>
    <t>Hydaburg School</t>
  </si>
  <si>
    <t>Auke Bay Elementary</t>
  </si>
  <si>
    <t>Floyd Dryden Middle School</t>
  </si>
  <si>
    <t>Glacier Valley Elementary</t>
  </si>
  <si>
    <t>Harborview Elementary</t>
  </si>
  <si>
    <t>Riverbend Elementary</t>
  </si>
  <si>
    <t>Thunder Mountain High School</t>
  </si>
  <si>
    <t>Juneau Community Charter School</t>
  </si>
  <si>
    <t>Kake Elementary &amp; High School</t>
  </si>
  <si>
    <t>Chevak School</t>
  </si>
  <si>
    <t>Hope School</t>
  </si>
  <si>
    <t>Chapman School</t>
  </si>
  <si>
    <t>McNeil Canyon Elementary</t>
  </si>
  <si>
    <t>Paul Banks Elementary</t>
  </si>
  <si>
    <t>Nanwalek School</t>
  </si>
  <si>
    <t>Razdolna School</t>
  </si>
  <si>
    <t>Homer High School</t>
  </si>
  <si>
    <t>Kenai Central High School</t>
  </si>
  <si>
    <t>Kenai Middle School</t>
  </si>
  <si>
    <t>Moose Pass School</t>
  </si>
  <si>
    <t>Nikolaevsk School</t>
  </si>
  <si>
    <t>Kalifornsky Beach Elementary</t>
  </si>
  <si>
    <t>Ninilchik School</t>
  </si>
  <si>
    <t>Port Graham School</t>
  </si>
  <si>
    <t>William H. Seward Elementary School</t>
  </si>
  <si>
    <t>Seward High School</t>
  </si>
  <si>
    <t>Soldotna Elementary</t>
  </si>
  <si>
    <t>Skyview Middle School</t>
  </si>
  <si>
    <t>Sterling Elementary</t>
  </si>
  <si>
    <t>Susan B English School</t>
  </si>
  <si>
    <t>Tustumena Elementary</t>
  </si>
  <si>
    <t>Tebughna School</t>
  </si>
  <si>
    <t>Soldotna High School</t>
  </si>
  <si>
    <t>Redoubt Elementary</t>
  </si>
  <si>
    <t>Nikiski North Star Elementary</t>
  </si>
  <si>
    <t>Mt. View Elementary</t>
  </si>
  <si>
    <t>Voznesenka School</t>
  </si>
  <si>
    <t>Nikiski Middle/Senior High School</t>
  </si>
  <si>
    <t>Kachemak Selo School</t>
  </si>
  <si>
    <t>West Homer Elementary</t>
  </si>
  <si>
    <t>Seward Middle School</t>
  </si>
  <si>
    <t>Connections</t>
  </si>
  <si>
    <t>Homer Flex School</t>
  </si>
  <si>
    <t>Kenai Alternative High School</t>
  </si>
  <si>
    <t>Marathon School</t>
  </si>
  <si>
    <t>River City Academy</t>
  </si>
  <si>
    <t>Aurora Borealis Charter School</t>
  </si>
  <si>
    <t>Fireweed Academy</t>
  </si>
  <si>
    <t>Soldotna Montessori Charter School</t>
  </si>
  <si>
    <t>Houghtaling Elementary</t>
  </si>
  <si>
    <t>Ketchikan High School</t>
  </si>
  <si>
    <t>Schoenbar Middle School</t>
  </si>
  <si>
    <t>Fawn Mountain Elementary</t>
  </si>
  <si>
    <t>Point Higgins School</t>
  </si>
  <si>
    <t>Revilla Jr/Sr High School</t>
  </si>
  <si>
    <t>Fast Track</t>
  </si>
  <si>
    <t>Ketchikan Charter School</t>
  </si>
  <si>
    <t>Tongass School of Arts and Sciences</t>
  </si>
  <si>
    <t>Klawock City School</t>
  </si>
  <si>
    <t>Akhiok School</t>
  </si>
  <si>
    <t>Chiniak School</t>
  </si>
  <si>
    <t>East Elementary</t>
  </si>
  <si>
    <t>Kodiak High School</t>
  </si>
  <si>
    <t>Peterson Elementary</t>
  </si>
  <si>
    <t>Kodiak Middle School</t>
  </si>
  <si>
    <t>Main Elementary</t>
  </si>
  <si>
    <t>Old Harbor School</t>
  </si>
  <si>
    <t>Ouzinkie School</t>
  </si>
  <si>
    <t>Port Lions School</t>
  </si>
  <si>
    <t>Auntie Mary Nicoli Elementary</t>
  </si>
  <si>
    <t>Crow Village Sam School</t>
  </si>
  <si>
    <t>Johnnie John Sr. School</t>
  </si>
  <si>
    <t>Zackar Levi Elementary</t>
  </si>
  <si>
    <t>Jack Egnaty Sr. School</t>
  </si>
  <si>
    <t>Gusty Michael School</t>
  </si>
  <si>
    <t>Chignik Bay School</t>
  </si>
  <si>
    <t>Chignik Lagoon School</t>
  </si>
  <si>
    <t>Chignik Lake School</t>
  </si>
  <si>
    <t>Igiugig School</t>
  </si>
  <si>
    <t>Kokhanok School</t>
  </si>
  <si>
    <t>Newhalen School</t>
  </si>
  <si>
    <t>Nondalton School</t>
  </si>
  <si>
    <t>Tanalian School</t>
  </si>
  <si>
    <t>Pilot Point School</t>
  </si>
  <si>
    <t>Meshik School</t>
  </si>
  <si>
    <t>Levelock School</t>
  </si>
  <si>
    <t>Joann A. Alexie Memorial School</t>
  </si>
  <si>
    <t>Negtemiut Elitnaurviat School</t>
  </si>
  <si>
    <t>Mikelnguut Elitnaurviat</t>
  </si>
  <si>
    <t>Gladys Jung Elementary</t>
  </si>
  <si>
    <t>Bethel Regional High School</t>
  </si>
  <si>
    <t>Chaputnguak School</t>
  </si>
  <si>
    <t>Eek School</t>
  </si>
  <si>
    <t>Rocky Mountain School</t>
  </si>
  <si>
    <t>Akula Elitnaurvik School</t>
  </si>
  <si>
    <t>Chief Paul Memorial School</t>
  </si>
  <si>
    <t>Ayagina'ar Elitnaurvik</t>
  </si>
  <si>
    <t>Ket'acik/Aapalluk Memorial School</t>
  </si>
  <si>
    <t>Kwigillingok School</t>
  </si>
  <si>
    <t>Nuniwarmiut School</t>
  </si>
  <si>
    <t>William Miller Memorial School</t>
  </si>
  <si>
    <t>Z. John Williams Memorial School</t>
  </si>
  <si>
    <t>Ayaprun School</t>
  </si>
  <si>
    <t>Lewis Angapak Memorial School</t>
  </si>
  <si>
    <t>Anna Tobeluk Memorial School</t>
  </si>
  <si>
    <t>Kuinerrarmiut Elitnaurviat</t>
  </si>
  <si>
    <t>Akiuk Memorial School</t>
  </si>
  <si>
    <t>Nelson Island Area School</t>
  </si>
  <si>
    <t>Qugcuun Memorial School</t>
  </si>
  <si>
    <t>Paul T. Albert Memorial School</t>
  </si>
  <si>
    <t>Kuskokwim Learning Academy</t>
  </si>
  <si>
    <t>Ayaprun Elitnaurvik</t>
  </si>
  <si>
    <t>Alakanuk School</t>
  </si>
  <si>
    <t>Emmonak School</t>
  </si>
  <si>
    <t>Marshall School</t>
  </si>
  <si>
    <t>Hooper Bay School</t>
  </si>
  <si>
    <t>Kotlik School</t>
  </si>
  <si>
    <t>Pilot Station School</t>
  </si>
  <si>
    <t>Russian Mission School</t>
  </si>
  <si>
    <t>Palmer Middle School</t>
  </si>
  <si>
    <t>Glacier View School</t>
  </si>
  <si>
    <t>Iditarod Elementary</t>
  </si>
  <si>
    <t>Palmer High School</t>
  </si>
  <si>
    <t>Sherrod Elementary</t>
  </si>
  <si>
    <t>Susitna Valley High</t>
  </si>
  <si>
    <t>Swanson Elementary</t>
  </si>
  <si>
    <t>Wasilla High School</t>
  </si>
  <si>
    <t>Wasilla Middle School</t>
  </si>
  <si>
    <t>Tanaina Elementary</t>
  </si>
  <si>
    <t>Snowshoe Elementary</t>
  </si>
  <si>
    <t>Colony Middle School</t>
  </si>
  <si>
    <t>Colony High School</t>
  </si>
  <si>
    <t>Cottonwood Creek Elementary</t>
  </si>
  <si>
    <t>Finger Lake Elementary</t>
  </si>
  <si>
    <t>Pioneer Peak Elementary</t>
  </si>
  <si>
    <t>Willow Elementary</t>
  </si>
  <si>
    <t>Trapper Creek Elementary</t>
  </si>
  <si>
    <t>Talkeetna Elementary</t>
  </si>
  <si>
    <t>Butte Elementary</t>
  </si>
  <si>
    <t>Sutton Elementary</t>
  </si>
  <si>
    <t>Beryozova School</t>
  </si>
  <si>
    <t>Big Lake Elementary</t>
  </si>
  <si>
    <t>Goose Bay Elementary</t>
  </si>
  <si>
    <t>Meadow Lakes Elementary</t>
  </si>
  <si>
    <t>Larson Elementary</t>
  </si>
  <si>
    <t>Teeland Middle School</t>
  </si>
  <si>
    <t>John Shaw Elementary</t>
  </si>
  <si>
    <t>Knik Elementary School</t>
  </si>
  <si>
    <t>Mat-Su Career &amp; Tech Ed High School</t>
  </si>
  <si>
    <t>Fred and Sara Machetanz Elementary School</t>
  </si>
  <si>
    <t>Dena'ina Elementary School</t>
  </si>
  <si>
    <t>Burchell High School</t>
  </si>
  <si>
    <t>Valley Pathways</t>
  </si>
  <si>
    <t>American Charter Academy</t>
  </si>
  <si>
    <t>Mat-Su Day School</t>
  </si>
  <si>
    <t>Alaska Middle College School</t>
  </si>
  <si>
    <t>Mat-Su Central School</t>
  </si>
  <si>
    <t>Academy Charter School</t>
  </si>
  <si>
    <t>Midnight Sun Family Learning Center</t>
  </si>
  <si>
    <t>Twindly Bridge Charter School</t>
  </si>
  <si>
    <t>Fronteras Charter School</t>
  </si>
  <si>
    <t>Birchtree Charter School</t>
  </si>
  <si>
    <t>Mt. Edgecumbe High School</t>
  </si>
  <si>
    <t>Nenana City School</t>
  </si>
  <si>
    <t>Nome Elementary</t>
  </si>
  <si>
    <t>Nome-Beltz Jr/Sr High</t>
  </si>
  <si>
    <t>Anvil City Science Academy</t>
  </si>
  <si>
    <t>Nunamiut School</t>
  </si>
  <si>
    <t>Barrow High School</t>
  </si>
  <si>
    <t>Harold Kaveolook School</t>
  </si>
  <si>
    <t>Nuiqsut Trapper School</t>
  </si>
  <si>
    <t>Tikigaq School</t>
  </si>
  <si>
    <t>Kali School</t>
  </si>
  <si>
    <t>Meade River School</t>
  </si>
  <si>
    <t>Alak School</t>
  </si>
  <si>
    <t>Eben Hopson Middle School</t>
  </si>
  <si>
    <t>Ambler School</t>
  </si>
  <si>
    <t>Buckland School</t>
  </si>
  <si>
    <t>Deering School</t>
  </si>
  <si>
    <t>Kiana School</t>
  </si>
  <si>
    <t>Kobuk School</t>
  </si>
  <si>
    <t>June Nelson Elementary</t>
  </si>
  <si>
    <t>Napaaqtugmiut School</t>
  </si>
  <si>
    <t>Aqqaluk High/Noorvik Elementary</t>
  </si>
  <si>
    <t>Shungnak School</t>
  </si>
  <si>
    <t>Kotzebue Middle/High School</t>
  </si>
  <si>
    <t>Davis-Ramoth School</t>
  </si>
  <si>
    <t>Petersburg High School</t>
  </si>
  <si>
    <t>Mitkof Middle School</t>
  </si>
  <si>
    <t>Saint Mary's School</t>
  </si>
  <si>
    <t>Baranof Elementary</t>
  </si>
  <si>
    <t>Blatchley Middle School</t>
  </si>
  <si>
    <t>Sitka High School</t>
  </si>
  <si>
    <t>Keet Gooshi Heen Elementary</t>
  </si>
  <si>
    <t>Pacific High School</t>
  </si>
  <si>
    <t>Howard Valentine Coffman Cove School</t>
  </si>
  <si>
    <t>Barry Craig Stewart Kasaan School</t>
  </si>
  <si>
    <t>Thorne Bay School</t>
  </si>
  <si>
    <t>Port Alexander School</t>
  </si>
  <si>
    <t>Hollis School</t>
  </si>
  <si>
    <t>Naukati School</t>
  </si>
  <si>
    <t>Aleknagik School</t>
  </si>
  <si>
    <t>Clarks Point School</t>
  </si>
  <si>
    <t>William "Sonny" Nelson School</t>
  </si>
  <si>
    <t>Koliganek School</t>
  </si>
  <si>
    <t>Chief Ivan Blunka School</t>
  </si>
  <si>
    <t>Togiak School</t>
  </si>
  <si>
    <t>Twin Hills School</t>
  </si>
  <si>
    <t>Unalaska Jr/Sr High School</t>
  </si>
  <si>
    <t>Valdez High School</t>
  </si>
  <si>
    <t>George H. Gilson Middle School</t>
  </si>
  <si>
    <t>Hermon Hutchens Elementary</t>
  </si>
  <si>
    <t>Arctic Village School</t>
  </si>
  <si>
    <t>Tsuk Taih School</t>
  </si>
  <si>
    <t>Circle School</t>
  </si>
  <si>
    <t>John Fredson School</t>
  </si>
  <si>
    <t>Fort Yukon School</t>
  </si>
  <si>
    <t>Cruikshank School</t>
  </si>
  <si>
    <t>Allakaket School</t>
  </si>
  <si>
    <t>Jimmy Huntington School</t>
  </si>
  <si>
    <t>Kaltag School</t>
  </si>
  <si>
    <t>Ella B. Vernetti School</t>
  </si>
  <si>
    <t>Minto School</t>
  </si>
  <si>
    <t>Rampart School</t>
  </si>
  <si>
    <t>Akiachak School</t>
  </si>
  <si>
    <t>Akiak School</t>
  </si>
  <si>
    <t>Eligible to Participate Distrcit-wide</t>
  </si>
  <si>
    <t>Participating in CEP either partial or all sites</t>
  </si>
  <si>
    <t>Near Eligible to Participate Distrcit-wide</t>
  </si>
  <si>
    <t>Chugiak Elementary</t>
  </si>
  <si>
    <t>Chugiak High School</t>
  </si>
  <si>
    <t>Orion Elementary School</t>
  </si>
  <si>
    <t>Northern Lights ABC K-8 School</t>
  </si>
  <si>
    <t>Northwood ABC</t>
  </si>
  <si>
    <t>South Anchorage High School</t>
  </si>
  <si>
    <t>Benson Secondary/S.E.A.R.C.H.</t>
  </si>
  <si>
    <t xml:space="preserve">Sponsor Number </t>
  </si>
  <si>
    <t>Gustavus School</t>
  </si>
  <si>
    <t>Boreal Sun Charter School</t>
  </si>
  <si>
    <t>Discovery Peak Charter School</t>
  </si>
  <si>
    <t>Golden Heart Academy</t>
  </si>
  <si>
    <t>Hooper Bay Charter School</t>
  </si>
  <si>
    <t>Eagle River Elementary</t>
  </si>
  <si>
    <t>Etheldra Davis Fairview Elementary</t>
  </si>
  <si>
    <t>Mertarvik School</t>
  </si>
  <si>
    <t>School</t>
  </si>
  <si>
    <t>District</t>
  </si>
  <si>
    <t>School / Buidling Name</t>
  </si>
  <si>
    <t>Dot Lake School</t>
  </si>
  <si>
    <t>Eagle Community School</t>
  </si>
  <si>
    <t>Mentasta Lake School</t>
  </si>
  <si>
    <t>Walter Northway School</t>
  </si>
  <si>
    <t>Tok School</t>
  </si>
  <si>
    <t>Alaska REACH Academy</t>
  </si>
  <si>
    <t>Campbell STEM Elementary</t>
  </si>
  <si>
    <t>Bettye Davis East Anchorage High School</t>
  </si>
  <si>
    <t>Dr. Etheldra Davis - Fairview Elementary School</t>
  </si>
  <si>
    <t>Ursa Major Elementary</t>
  </si>
  <si>
    <t>Steller Secondary School</t>
  </si>
  <si>
    <t>Family Partnership Charter School</t>
  </si>
  <si>
    <t>Alaska State School for Deaf and Hard of Hearing</t>
  </si>
  <si>
    <t>McLaughlin Secondary School</t>
  </si>
  <si>
    <t>Martin Luther King Jr. Technical High School</t>
  </si>
  <si>
    <t>S.A.V.E. High School</t>
  </si>
  <si>
    <t>Aquarian Charter School</t>
  </si>
  <si>
    <t>Frontier Charter School</t>
  </si>
  <si>
    <t>Highland Academy Charter</t>
  </si>
  <si>
    <t>Winterberry School</t>
  </si>
  <si>
    <t>Eagle Academy Charter School</t>
  </si>
  <si>
    <t>Rilke Schule Charter School</t>
  </si>
  <si>
    <t>PAIDEIA Cooperative School</t>
  </si>
  <si>
    <t>Anchorage STrEaM Academy</t>
  </si>
  <si>
    <t>Shaktoolik School</t>
  </si>
  <si>
    <t>Tukurngailnguq School</t>
  </si>
  <si>
    <t>White Mountain School</t>
  </si>
  <si>
    <t>Hogarth Kingeekuk Sr. Memorial School</t>
  </si>
  <si>
    <t>Bristol Bay Middle/High School</t>
  </si>
  <si>
    <t>Naknek Elementary</t>
  </si>
  <si>
    <t>Angoon School</t>
  </si>
  <si>
    <t>Glennallen Jr/Sr High School</t>
  </si>
  <si>
    <t>Upstream Learning Correspondence</t>
  </si>
  <si>
    <t>Cordova School District Innovative Learning</t>
  </si>
  <si>
    <t>Delta Junction Elementary</t>
  </si>
  <si>
    <t>Delta Junction Senior High School</t>
  </si>
  <si>
    <t>Delta Junction Junior High School</t>
  </si>
  <si>
    <t>Alaska Homeschool</t>
  </si>
  <si>
    <t>Midnight Sun Elementary School</t>
  </si>
  <si>
    <t>Anderson Crawford Elementary</t>
  </si>
  <si>
    <t>Interior Distance Education of Alaska (IDEA)</t>
  </si>
  <si>
    <t>Hoonah City School</t>
  </si>
  <si>
    <t>Dzantik'i Heeni Middle School</t>
  </si>
  <si>
    <t>Sayéik: Gastineau Community School</t>
  </si>
  <si>
    <t>Sít' Eetí Shaanáx̱ - Glacier Valley Elementary</t>
  </si>
  <si>
    <t>Juneau-Douglas High School: Yadaa.at Kalé</t>
  </si>
  <si>
    <t>Mendenhall River Community School</t>
  </si>
  <si>
    <t>Yaakoosge Daakahidi Alt. H.S.</t>
  </si>
  <si>
    <t>Johnson Youth Center</t>
  </si>
  <si>
    <t>Montessori Borealis Public Alternative School</t>
  </si>
  <si>
    <t>HomeBRIDGE</t>
  </si>
  <si>
    <t>Kaleidoscope School of Arts &amp; Science</t>
  </si>
  <si>
    <t>Tongass School of Arts and Sciences Charter School</t>
  </si>
  <si>
    <t>AKTEACH</t>
  </si>
  <si>
    <t>Aniak Jr/Sr High School</t>
  </si>
  <si>
    <t>Joseph S. &amp; Olinga Gregory Elementary</t>
  </si>
  <si>
    <t>George Morgan Sr. H.S.</t>
  </si>
  <si>
    <t>Perryville School</t>
  </si>
  <si>
    <t>Arviq School</t>
  </si>
  <si>
    <t>Bethel Youth Facility</t>
  </si>
  <si>
    <t>Mountain Village School</t>
  </si>
  <si>
    <t>Scammon Bay School</t>
  </si>
  <si>
    <t>Nunam Iqua School</t>
  </si>
  <si>
    <t>Houston High School</t>
  </si>
  <si>
    <t>Joe Redington Senior Jr/Sr High School</t>
  </si>
  <si>
    <t>Dena’ina Elementary School</t>
  </si>
  <si>
    <t>Mat-Su Youth Facility</t>
  </si>
  <si>
    <t>Mat-Su Middle College School</t>
  </si>
  <si>
    <t>Nome-Beltz Middle/High</t>
  </si>
  <si>
    <t>Extensions Correspondence</t>
  </si>
  <si>
    <t>Fred Ipalook Elementary</t>
  </si>
  <si>
    <t>Kiita Learning Community</t>
  </si>
  <si>
    <t>Kisimġiugtuq School</t>
  </si>
  <si>
    <t>NWABSD Home School</t>
  </si>
  <si>
    <t>Rae C. Stedman Elementary</t>
  </si>
  <si>
    <t>Sitka REACH</t>
  </si>
  <si>
    <t>AK-TRAILS Correspondence</t>
  </si>
  <si>
    <t>Manokotak School</t>
  </si>
  <si>
    <t>Eagle's View Elementary School</t>
  </si>
  <si>
    <t>Valdez Home School</t>
  </si>
  <si>
    <t>Johnny Oldman School</t>
  </si>
  <si>
    <t>Andrew K. Demoski School</t>
  </si>
  <si>
    <t>Merreline A Kangas School</t>
  </si>
  <si>
    <t>Maudrey J. Sommer School</t>
  </si>
  <si>
    <t>Tuluksak School</t>
  </si>
  <si>
    <t>RAMPART SCHOOL</t>
  </si>
  <si>
    <t>MERRELINE A KANGAS SCHOOL</t>
  </si>
  <si>
    <t>ANDREW K. DEMOSKI SCHOOL</t>
  </si>
  <si>
    <t>MINTO SCHOOL</t>
  </si>
  <si>
    <t>ELLA B. VERNETTI SCHOOL</t>
  </si>
  <si>
    <t>KALTAG SCHOOL</t>
  </si>
  <si>
    <t>JIMMY HUNTINGTON SCHOOL</t>
  </si>
  <si>
    <t>JOHNNY OLDMAN SCHOOL</t>
  </si>
  <si>
    <t>ALLAKAKET SCHOOL</t>
  </si>
  <si>
    <t>UNALASKA JR/SR HIGH SCHOOL</t>
  </si>
  <si>
    <t>EAGLE'S VIEW ELEMENTARY SCHOOL</t>
  </si>
  <si>
    <t>SE ISLAND CORRESPONDENCE</t>
  </si>
  <si>
    <t>NAUKATI SCHOOL</t>
  </si>
  <si>
    <t>HOLLIS SCHOOL</t>
  </si>
  <si>
    <t>PORT ALEXANDER SCHOOL</t>
  </si>
  <si>
    <t>THORNE BAY SCHOOL</t>
  </si>
  <si>
    <t>BARRY CRAIG STEWART KASAAN SCHOOL</t>
  </si>
  <si>
    <t>HOWARD VALENTINE COFFMAN COVE SCHOOL</t>
  </si>
  <si>
    <t>NWABSD HOME SCHOOL</t>
  </si>
  <si>
    <t>DAVIS-RAMOTH SCHOOL</t>
  </si>
  <si>
    <t>SHUNGNAK SCHOOL</t>
  </si>
  <si>
    <t>AQQALUK HIGH/NOORVIK ELEMENTARY</t>
  </si>
  <si>
    <t>NAPAAQTUGMIUT SCHOOL</t>
  </si>
  <si>
    <t>JUNE NELSON ELEMENTARY</t>
  </si>
  <si>
    <t>KOBUK SCHOOL</t>
  </si>
  <si>
    <t>MCQUEEN SCHOOL</t>
  </si>
  <si>
    <t>KIANA SCHOOL</t>
  </si>
  <si>
    <t>DEERING SCHOOL</t>
  </si>
  <si>
    <t>BUCKLAND SCHOOL</t>
  </si>
  <si>
    <t>AMBLER SCHOOL</t>
  </si>
  <si>
    <t>KIITA LEARNING COMMUNITY</t>
  </si>
  <si>
    <t>EBEN HOPSON MIDDLE SCHOOL</t>
  </si>
  <si>
    <t>ALAK SCHOOL</t>
  </si>
  <si>
    <t>MEADE RIVER SCHOOL</t>
  </si>
  <si>
    <t>KALI SCHOOL</t>
  </si>
  <si>
    <t>TIKIGAQ SCHOOL</t>
  </si>
  <si>
    <t>NUIQSUT TRAPPER SCHOOL</t>
  </si>
  <si>
    <t>HAROLD KAVEOLOOK SCHOOL</t>
  </si>
  <si>
    <t>BARROW HIGH SCHOOL</t>
  </si>
  <si>
    <t>FRED IPALOOK ELEMENTARY</t>
  </si>
  <si>
    <t>NUNAMIUT SCHOOL</t>
  </si>
  <si>
    <t>Redington Sr. Jr/Sr High School</t>
  </si>
  <si>
    <t>Mat-Su Career   Tech Ed High School</t>
  </si>
  <si>
    <t>Houston Jr/Sr School</t>
  </si>
  <si>
    <t>Nunam Iqua/Sheldon Point School</t>
  </si>
  <si>
    <t>Mountain Village/Ignatius Beans School</t>
  </si>
  <si>
    <t>Joseph S.   Olinga Gregory Elementary</t>
  </si>
  <si>
    <t>LEARNING CENTER</t>
  </si>
  <si>
    <t>NORTH STAR ELEMENTARY</t>
  </si>
  <si>
    <t>PORT LIONS SCHOOL</t>
  </si>
  <si>
    <t>OUZINKIE SCHOOL</t>
  </si>
  <si>
    <t>OLD HARBOR SCHOOL</t>
  </si>
  <si>
    <t>MAIN ELEMENTARY</t>
  </si>
  <si>
    <t>KODIAK MIDDLE SCHOOL</t>
  </si>
  <si>
    <t>PETERSON ELEMENTARY</t>
  </si>
  <si>
    <t>KODIAK HIGH SCHOOL</t>
  </si>
  <si>
    <t>EAST ELEMENTARY</t>
  </si>
  <si>
    <t>CHINIAK SCHOOL</t>
  </si>
  <si>
    <t>AKHIOK SCHOOL</t>
  </si>
  <si>
    <t>KLAWOCK CITY SCHOOL</t>
  </si>
  <si>
    <t>Kaleidoscope School of Arts   Sciences</t>
  </si>
  <si>
    <t>KAKE ELEMENTARY   HIGH SCHOOL</t>
  </si>
  <si>
    <t>Juneau-Douglas High School</t>
  </si>
  <si>
    <t>Sayeik - Gastineau Elementary</t>
  </si>
  <si>
    <t>Hoonah Schools</t>
  </si>
  <si>
    <t>HAINES HIGH SCHOOL</t>
  </si>
  <si>
    <t>HAINES ELEMENTARY</t>
  </si>
  <si>
    <t>GALENA INTERIOR LEARNING ACADEMY (GILA)</t>
  </si>
  <si>
    <t>INTERIOR DISTANCE EDUCATION OF ALASKA (IDEA)</t>
  </si>
  <si>
    <t>SIDNEY C. HUNTINGTON ELEMENTARY</t>
  </si>
  <si>
    <t>Midnight Sun Elementary</t>
  </si>
  <si>
    <t>DILLINGHAM MIDDLE/HIGH SCHOOL</t>
  </si>
  <si>
    <t>DILLINGHAM ELEMENTARY SCHOOL</t>
  </si>
  <si>
    <t>Delta/Greely Homeschool</t>
  </si>
  <si>
    <t>Delta Junction Elementary School</t>
  </si>
  <si>
    <t>MT. ECCLES ELEMENTARY</t>
  </si>
  <si>
    <t>CORDOVA JR/SR HIGH SCHOOL</t>
  </si>
  <si>
    <t>SLANA SCHOOL</t>
  </si>
  <si>
    <t>GLENNALLEN JR/SR HIGH SCHOOL</t>
  </si>
  <si>
    <t>GLENNALLEN ELEMENTARY</t>
  </si>
  <si>
    <t>ANGOON SCHOOL</t>
  </si>
  <si>
    <t>NAKNEK ELEMENTARY</t>
  </si>
  <si>
    <t>METLAKATLA HIGH SCHOOL</t>
  </si>
  <si>
    <t>RICHARD JOHNSON ELEMENTARY</t>
  </si>
  <si>
    <t>CHARLES R. LEASK SR. MIDDLE SCHOOL</t>
  </si>
  <si>
    <t>Paideia Cooperative School</t>
  </si>
  <si>
    <t>Highland Tech High Charter School</t>
  </si>
  <si>
    <t>King Career Center</t>
  </si>
  <si>
    <t>Alaska State School for the Deaf   Hard of Hearing</t>
  </si>
  <si>
    <t>ALASKA REACH ACADEMY</t>
  </si>
  <si>
    <t>TETLIN SCHOOL</t>
  </si>
  <si>
    <t>TOK SCHOOL</t>
  </si>
  <si>
    <t>TANACROSS SCHOOL</t>
  </si>
  <si>
    <t>WALTER NORTHWAY SCHOOL</t>
  </si>
  <si>
    <t>MENTASTA LAKE SCHOOL</t>
  </si>
  <si>
    <t>EAGLE COMMUNITY SCHOOL</t>
  </si>
  <si>
    <t>DOT LAKE SCHOOL</t>
  </si>
  <si>
    <t>EnrolledStudents</t>
  </si>
  <si>
    <t>IdentifiedStudents</t>
  </si>
  <si>
    <t>SiteName</t>
  </si>
  <si>
    <t>SiteID</t>
  </si>
  <si>
    <r>
      <t xml:space="preserve">Total Enrollment </t>
    </r>
    <r>
      <rPr>
        <b/>
        <sz val="8"/>
        <color rgb="FF0000FF"/>
        <rFont val="Calibri"/>
        <family val="2"/>
      </rPr>
      <t>(source: CEP April 1, 2023 count)</t>
    </r>
  </si>
  <si>
    <r>
      <t xml:space="preserve">Direct Certification Count </t>
    </r>
    <r>
      <rPr>
        <b/>
        <sz val="8"/>
        <color rgb="FF0000FF"/>
        <rFont val="Calibri"/>
        <family val="2"/>
      </rPr>
      <t>(source: CEP April 1, 2023 count)</t>
    </r>
  </si>
  <si>
    <r>
      <t xml:space="preserve">Identified Student Percentage (ISP) </t>
    </r>
    <r>
      <rPr>
        <b/>
        <sz val="8"/>
        <color rgb="FF0000FF"/>
        <rFont val="Calibri"/>
        <family val="2"/>
      </rPr>
      <t>(source: CEP April 1, 2023 count)</t>
    </r>
  </si>
  <si>
    <r>
      <t xml:space="preserve">Total Enrollment </t>
    </r>
    <r>
      <rPr>
        <b/>
        <sz val="8"/>
        <color rgb="FF0000FF"/>
        <rFont val="Calibri"/>
        <family val="2"/>
      </rPr>
      <t>(source: CEP APRIL 1, 2023 count)</t>
    </r>
  </si>
  <si>
    <t># Schools</t>
  </si>
  <si>
    <t># Schools Near Eligibile to Participate</t>
  </si>
  <si>
    <t># Schools Eligible to Participate</t>
  </si>
  <si>
    <t>Alaska Gateway Schools</t>
  </si>
  <si>
    <t>Aleutian Region Schools</t>
  </si>
  <si>
    <t>Aleutians East Borough Schools</t>
  </si>
  <si>
    <t>Anchorage Schools</t>
  </si>
  <si>
    <t>Annette Island Schools</t>
  </si>
  <si>
    <t>Bering Strait Schools</t>
  </si>
  <si>
    <t>Bristol Bay Borough Schools</t>
  </si>
  <si>
    <t>Chatham Schools</t>
  </si>
  <si>
    <t>Chugach Schools</t>
  </si>
  <si>
    <t>Copper River Schools</t>
  </si>
  <si>
    <t>Cordova City Schools</t>
  </si>
  <si>
    <t>Craig City Schools</t>
  </si>
  <si>
    <t>Delta/Greely Schools</t>
  </si>
  <si>
    <t>Denali Borough Schools</t>
  </si>
  <si>
    <t>Dillingham City Schools</t>
  </si>
  <si>
    <t>Fairbanks North Star Borough Schools</t>
  </si>
  <si>
    <t>Galena City Schools</t>
  </si>
  <si>
    <t>Haines Borough Schools</t>
  </si>
  <si>
    <t>Hoonah City Schools</t>
  </si>
  <si>
    <t>Hydaburg City Schools</t>
  </si>
  <si>
    <t>Iditarod Area Schools</t>
  </si>
  <si>
    <t>Juneau Borough Schools</t>
  </si>
  <si>
    <t>Kake City Schools</t>
  </si>
  <si>
    <t>Kashunamiut Schools</t>
  </si>
  <si>
    <t>Kenai Peninsula Borough Schools</t>
  </si>
  <si>
    <t>Ketchikan Gateway Borough Schools</t>
  </si>
  <si>
    <t>Klawock City Schools</t>
  </si>
  <si>
    <t>Kodiak Island Borough Schools</t>
  </si>
  <si>
    <t>Kuspuk Schools</t>
  </si>
  <si>
    <t>Lake and Peninsula Borough Schools</t>
  </si>
  <si>
    <t>Lower Kuskokwim Schools</t>
  </si>
  <si>
    <t>Lower Yukon Schools</t>
  </si>
  <si>
    <t>Mat-Su Borough Schools</t>
  </si>
  <si>
    <t>Nenana City Schools</t>
  </si>
  <si>
    <t>North Slope Borough Schools</t>
  </si>
  <si>
    <t>Northwest Arctic Borough Schools</t>
  </si>
  <si>
    <t>Pelican City Schools</t>
  </si>
  <si>
    <t>Petersburg Borough Schools</t>
  </si>
  <si>
    <t>Pribilof Schools</t>
  </si>
  <si>
    <t>Saint Mary's Schools</t>
  </si>
  <si>
    <t>Sitka Borough Schools</t>
  </si>
  <si>
    <t>Skagway Schools</t>
  </si>
  <si>
    <t>Southeast Island Schools</t>
  </si>
  <si>
    <t>Southwest Region Schools</t>
  </si>
  <si>
    <t>Tanana Schools</t>
  </si>
  <si>
    <t>Unalaska City Schools</t>
  </si>
  <si>
    <t>Valdez City Schools</t>
  </si>
  <si>
    <t>Wrangell City Schools</t>
  </si>
  <si>
    <t>Yakutat City Schools</t>
  </si>
  <si>
    <t>Yukon Flats Schools</t>
  </si>
  <si>
    <t>Yukon-Koyukuk Schools</t>
  </si>
  <si>
    <t>Yupiit Schools</t>
  </si>
  <si>
    <t>Adak School</t>
  </si>
  <si>
    <t>Yakov E. Netsvetov School</t>
  </si>
  <si>
    <t>Akutan School</t>
  </si>
  <si>
    <t>False Pass School</t>
  </si>
  <si>
    <t>King Cove School</t>
  </si>
  <si>
    <t>Sand Point School</t>
  </si>
  <si>
    <t>Bristol Bay Correspondence</t>
  </si>
  <si>
    <t>Chatham Correspondence</t>
  </si>
  <si>
    <t>Chenega School</t>
  </si>
  <si>
    <t>FOCUS Homeschool</t>
  </si>
  <si>
    <t>Tatitlek Community School</t>
  </si>
  <si>
    <t>Whittier Community School</t>
  </si>
  <si>
    <t>PACE Correspondence</t>
  </si>
  <si>
    <t>Anderson School</t>
  </si>
  <si>
    <t>Cantwell School</t>
  </si>
  <si>
    <t>Denali PEAK</t>
  </si>
  <si>
    <t>Tri-Valley School</t>
  </si>
  <si>
    <t>Haines Home School</t>
  </si>
  <si>
    <t>Totem Correspondence School</t>
  </si>
  <si>
    <t>Blackwell School</t>
  </si>
  <si>
    <t>David Louis Memorial School</t>
  </si>
  <si>
    <t>Distance Learning/Corresp. Ctr.</t>
  </si>
  <si>
    <t>Innoko River School</t>
  </si>
  <si>
    <t>Jeffery A. Bader Memorial School</t>
  </si>
  <si>
    <t>McGrath School</t>
  </si>
  <si>
    <t>Takotna Community School</t>
  </si>
  <si>
    <t>Top of the Kuskokwim School</t>
  </si>
  <si>
    <t>Kaxdigo̲  owu Héen Elementary School</t>
  </si>
  <si>
    <t>Cooper Landing School</t>
  </si>
  <si>
    <t>Klawock Correspondence</t>
  </si>
  <si>
    <t>Lakeview Home School</t>
  </si>
  <si>
    <t>Houston Middle School</t>
  </si>
  <si>
    <t>Knik Charter Correspondence School</t>
  </si>
  <si>
    <t>Knik Charter School</t>
  </si>
  <si>
    <t>CyberLynx Correspondence Program</t>
  </si>
  <si>
    <t>Pelican School</t>
  </si>
  <si>
    <t>Pribilof Correspondence School</t>
  </si>
  <si>
    <t>St Paul School</t>
  </si>
  <si>
    <t>Skagway School</t>
  </si>
  <si>
    <t>Whale Pass School</t>
  </si>
  <si>
    <t>Evergreen Elementary</t>
  </si>
  <si>
    <t>Stikine Middle School</t>
  </si>
  <si>
    <t>Wrangell High School</t>
  </si>
  <si>
    <t>LEAD Correspondence</t>
  </si>
  <si>
    <t>Yakutat School</t>
  </si>
  <si>
    <t>Raven School</t>
  </si>
  <si>
    <t>Chenega Bay School</t>
  </si>
  <si>
    <t>Holy Cross School - Jeffery A. Bader Memorial Scho</t>
  </si>
  <si>
    <t>St George School</t>
  </si>
  <si>
    <t>STIKINE MIDDLE SCHOOL</t>
  </si>
  <si>
    <t>CountInReport</t>
  </si>
  <si>
    <t>WHALE PASS SCHOOL</t>
  </si>
  <si>
    <t>Group 1</t>
  </si>
  <si>
    <t>Special Assistance - CEP</t>
  </si>
  <si>
    <t>Yupiit School District</t>
  </si>
  <si>
    <t>Group B</t>
  </si>
  <si>
    <t>Yukon-Koyukuk School District</t>
  </si>
  <si>
    <t>Group A</t>
  </si>
  <si>
    <t>Yukon Flats School District</t>
  </si>
  <si>
    <t>Participate in Regular Program</t>
  </si>
  <si>
    <t>Valdez City School District</t>
  </si>
  <si>
    <t>George H. Gilson Jr. High School</t>
  </si>
  <si>
    <t>Unalaska City School District</t>
  </si>
  <si>
    <t>William</t>
  </si>
  <si>
    <t>Southwest Region School District</t>
  </si>
  <si>
    <t>Southeast Island School District</t>
  </si>
  <si>
    <t>Kasaan</t>
  </si>
  <si>
    <t>Sitka School District</t>
  </si>
  <si>
    <t>Elicarviscuar Elementary School</t>
  </si>
  <si>
    <t>Saint Mary's School District</t>
  </si>
  <si>
    <t>Petersburg Borough School District</t>
  </si>
  <si>
    <t>Mitkof Middle School (Petersburg)</t>
  </si>
  <si>
    <t>Northwest Arctic Borough School District</t>
  </si>
  <si>
    <t>McQueen School</t>
  </si>
  <si>
    <t>Kotzebue Middle/ High School</t>
  </si>
  <si>
    <t>North Slope Borough School District</t>
  </si>
  <si>
    <t>Kiita Learning Center   (Barrow)</t>
  </si>
  <si>
    <t>Nenana City School District</t>
  </si>
  <si>
    <t>Group C</t>
  </si>
  <si>
    <t>Matanuska-Susitna Borough School District</t>
  </si>
  <si>
    <t>TeeLand Middle School</t>
  </si>
  <si>
    <t>Susitna Valley Jr/Sr High</t>
  </si>
  <si>
    <t>Houston Jr./Sr. High School</t>
  </si>
  <si>
    <t>Lower Yukon School District</t>
  </si>
  <si>
    <t>Nunam Iqua/ Sheldon Point School</t>
  </si>
  <si>
    <t>Lower Kuskokwim School District</t>
  </si>
  <si>
    <t>Platinum(Arviq)</t>
  </si>
  <si>
    <t>Dick R. Kiunya Memorial (Ayagina'ar Elitnaurvik)</t>
  </si>
  <si>
    <t>Lake and Peninsula Borough School District</t>
  </si>
  <si>
    <t>Kuspuk School District</t>
  </si>
  <si>
    <t>Kodiak Island Borough School District</t>
  </si>
  <si>
    <t>Klawock City School District</t>
  </si>
  <si>
    <t>Ketchikan Gateway Borough School District</t>
  </si>
  <si>
    <t>Kenai Peninsula Borough School District</t>
  </si>
  <si>
    <t>Seward Elementary</t>
  </si>
  <si>
    <t>Kaleidoscope School of Arts &amp; Sciences</t>
  </si>
  <si>
    <t>Home Flex School</t>
  </si>
  <si>
    <t>Fireweed Acadamy</t>
  </si>
  <si>
    <t>Kashunamiut School District</t>
  </si>
  <si>
    <t>Kake City School District</t>
  </si>
  <si>
    <t>Yadaa.at Kalé _Juneau-Douglas High School</t>
  </si>
  <si>
    <t>Juneau Borough School District</t>
  </si>
  <si>
    <t>Sít' Eetí Shaanáx_Glacier Valley Elementary</t>
  </si>
  <si>
    <t>Sayéik_Gastineau Elementary</t>
  </si>
  <si>
    <t>Hydaburg City School District</t>
  </si>
  <si>
    <t>Hoonah City School District</t>
  </si>
  <si>
    <t>Haines Borough School District</t>
  </si>
  <si>
    <t>Galena City School District</t>
  </si>
  <si>
    <t>Fairbanks North Star Borough School District</t>
  </si>
  <si>
    <t>Star of the North Secondary School</t>
  </si>
  <si>
    <t>Hutchinson Career Center</t>
  </si>
  <si>
    <t>District Wide Pass</t>
  </si>
  <si>
    <t>016s30</t>
  </si>
  <si>
    <t>BRIDGE Program</t>
  </si>
  <si>
    <t>016s33</t>
  </si>
  <si>
    <t>Dillingham City School District</t>
  </si>
  <si>
    <t>Dillingham Elementary School</t>
  </si>
  <si>
    <t>Delta-Greely School District</t>
  </si>
  <si>
    <t>Craig City School District</t>
  </si>
  <si>
    <t>Craig Elementary &amp; Middle School</t>
  </si>
  <si>
    <t>Cordova City School District</t>
  </si>
  <si>
    <t>Copper River School District</t>
  </si>
  <si>
    <t>Chatham School District</t>
  </si>
  <si>
    <t>Naknek Elementary School</t>
  </si>
  <si>
    <t>Bristol Bay Borough School District</t>
  </si>
  <si>
    <t>Bering Strait School District</t>
  </si>
  <si>
    <t>Tukurngailnguq (Stebbins) School</t>
  </si>
  <si>
    <t>Annette Island School District</t>
  </si>
  <si>
    <t>Group D</t>
  </si>
  <si>
    <t>Anchorage School District</t>
  </si>
  <si>
    <t>Group E</t>
  </si>
  <si>
    <t>Polaris k-12 School</t>
  </si>
  <si>
    <t>Fairview Elementary</t>
  </si>
  <si>
    <t>Eagle River</t>
  </si>
  <si>
    <t>Alaska Gateway School District</t>
  </si>
  <si>
    <t>CEP Year 1</t>
  </si>
  <si>
    <t>CEP Group</t>
  </si>
  <si>
    <t>NSLP Participation</t>
  </si>
  <si>
    <t>Site Name</t>
  </si>
  <si>
    <t>Site</t>
  </si>
  <si>
    <t>Sponsor Name</t>
  </si>
  <si>
    <t>Sponsor</t>
  </si>
  <si>
    <t>Text</t>
  </si>
  <si>
    <t>Partial</t>
  </si>
  <si>
    <t>DW Group</t>
  </si>
  <si>
    <t>District-Wide</t>
  </si>
  <si>
    <t>CountCEP</t>
  </si>
  <si>
    <t>CountSchools</t>
  </si>
  <si>
    <t>District-wide CEP Start Year</t>
  </si>
  <si>
    <t>Start year</t>
  </si>
  <si>
    <t>Start year $</t>
  </si>
  <si>
    <t>Term year $</t>
  </si>
  <si>
    <t>CEP Start Year</t>
  </si>
  <si>
    <t>District Wide CEP Year 4</t>
  </si>
  <si>
    <t>CEP year 4</t>
  </si>
  <si>
    <t>BaseYear</t>
  </si>
  <si>
    <t>District Needs to Renew</t>
  </si>
  <si>
    <t>Site/Group Needs to Renew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</si>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</sst>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8"/>
      <color rgb="FF0000FF"/>
      <name val="Calibri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" borderId="0"/>
  </cellStyleXfs>
  <cellXfs count="48">
    <xf numFmtId="0" fontId="0" fillId="0" borderId="0" xfId="0"/>
    <xf numFmtId="0" fontId="6" fillId="3" borderId="0" xfId="3"/>
    <xf numFmtId="3" fontId="6" fillId="3" borderId="0" xfId="3" applyNumberFormat="1"/>
    <xf numFmtId="10" fontId="8" fillId="4" borderId="1" xfId="1" applyNumberFormat="1" applyFont="1" applyFill="1" applyBorder="1" applyAlignment="1" applyProtection="1">
      <alignment horizontal="center" wrapText="1"/>
    </xf>
    <xf numFmtId="10" fontId="8" fillId="6" borderId="1" xfId="1" applyNumberFormat="1" applyFont="1" applyFill="1" applyBorder="1" applyAlignment="1" applyProtection="1">
      <alignment horizontal="center" wrapText="1"/>
    </xf>
    <xf numFmtId="10" fontId="9" fillId="0" borderId="1" xfId="1" applyNumberFormat="1" applyFont="1" applyFill="1" applyBorder="1" applyAlignment="1" applyProtection="1"/>
    <xf numFmtId="164" fontId="9" fillId="0" borderId="1" xfId="2" applyNumberFormat="1" applyFont="1" applyFill="1" applyBorder="1" applyAlignment="1" applyProtection="1">
      <alignment vertical="center" wrapText="1" readingOrder="1"/>
    </xf>
    <xf numFmtId="164" fontId="15" fillId="3" borderId="1" xfId="2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Protection="1">
      <protection locked="0"/>
    </xf>
    <xf numFmtId="0" fontId="1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2" fillId="5" borderId="1" xfId="0" quotePrefix="1" applyFont="1" applyFill="1" applyBorder="1" applyAlignment="1">
      <alignment horizontal="center" wrapText="1"/>
    </xf>
    <xf numFmtId="0" fontId="13" fillId="0" borderId="0" xfId="0" applyFont="1"/>
    <xf numFmtId="0" fontId="15" fillId="0" borderId="0" xfId="0" applyFont="1"/>
    <xf numFmtId="164" fontId="15" fillId="0" borderId="0" xfId="2" applyNumberFormat="1" applyFont="1" applyBorder="1" applyProtection="1"/>
    <xf numFmtId="10" fontId="15" fillId="0" borderId="0" xfId="1" applyNumberFormat="1" applyFont="1" applyBorder="1" applyProtection="1"/>
    <xf numFmtId="0" fontId="15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10" fontId="9" fillId="0" borderId="0" xfId="1" applyNumberFormat="1" applyFont="1" applyFill="1" applyBorder="1" applyAlignment="1" applyProtection="1"/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Border="1"/>
    <xf numFmtId="0" fontId="3" fillId="0" borderId="0" xfId="0" applyFont="1"/>
    <xf numFmtId="0" fontId="9" fillId="0" borderId="0" xfId="0" applyFont="1"/>
    <xf numFmtId="164" fontId="9" fillId="0" borderId="0" xfId="2" applyNumberFormat="1" applyFont="1" applyFill="1" applyBorder="1" applyAlignment="1" applyProtection="1"/>
    <xf numFmtId="0" fontId="9" fillId="0" borderId="0" xfId="0" applyFont="1" applyAlignment="1">
      <alignment horizontal="center"/>
    </xf>
    <xf numFmtId="0" fontId="12" fillId="5" borderId="1" xfId="0" quotePrefix="1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15" fillId="5" borderId="1" xfId="0" quotePrefix="1" applyFont="1" applyFill="1" applyBorder="1" applyAlignment="1">
      <alignment horizontal="center" vertical="center" shrinkToFi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5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7" borderId="1" xfId="0" quotePrefix="1" applyFont="1" applyFill="1" applyBorder="1" applyAlignment="1">
      <alignment horizontal="center" wrapText="1"/>
    </xf>
  </cellXfs>
  <cellStyles count="4">
    <cellStyle name="Comma" xfId="2" builtinId="3"/>
    <cellStyle name="Normal" xfId="0" builtinId="0"/>
    <cellStyle name="Normal 2" xfId="3" xr:uid="{34E7FD85-0B28-4449-845F-FB0ACC12301E}"/>
    <cellStyle name="Percent" xfId="1" builtinId="5"/>
  </cellStyles>
  <dxfs count="1">
    <dxf>
      <font>
        <color theme="0" tint="-4.9989318521683403E-2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zoomScaleNormal="100" zoomScalePageLayoutView="70" workbookViewId="0">
      <pane ySplit="1" topLeftCell="A29" activePane="bottomLeft" state="frozen"/>
      <selection activeCell="A2" sqref="A2"/>
      <selection pane="bottomLeft" activeCell="G36" sqref="G36"/>
    </sheetView>
  </sheetViews>
  <sheetFormatPr defaultColWidth="9.140625" defaultRowHeight="15.75" x14ac:dyDescent="0.25"/>
  <cols>
    <col min="1" max="1" width="19.7109375" style="18" bestFit="1" customWidth="1"/>
    <col min="2" max="2" width="42.5703125" style="18" bestFit="1" customWidth="1"/>
    <col min="3" max="3" width="10.42578125" style="19" customWidth="1"/>
    <col min="4" max="4" width="10.42578125" style="18" customWidth="1"/>
    <col min="5" max="5" width="14" style="20" customWidth="1"/>
    <col min="6" max="6" width="16.5703125" style="20" customWidth="1"/>
    <col min="7" max="7" width="16.140625" style="21" customWidth="1"/>
    <col min="8" max="8" width="12.5703125" style="22" customWidth="1"/>
    <col min="9" max="11" width="13.85546875" style="19" customWidth="1"/>
    <col min="12" max="12" width="27" style="22" customWidth="1"/>
    <col min="13" max="15" width="14.140625" style="22" bestFit="1" customWidth="1"/>
  </cols>
  <sheetData>
    <row r="1" spans="1:15" s="15" customFormat="1" ht="68.25" x14ac:dyDescent="0.25">
      <c r="A1" s="12" t="s">
        <v>377</v>
      </c>
      <c r="B1" s="12" t="s">
        <v>0</v>
      </c>
      <c r="C1" s="13" t="s">
        <v>579</v>
      </c>
      <c r="D1" s="12" t="s">
        <v>1</v>
      </c>
      <c r="E1" s="13" t="s">
        <v>578</v>
      </c>
      <c r="F1" s="13" t="s">
        <v>576</v>
      </c>
      <c r="G1" s="4" t="s">
        <v>577</v>
      </c>
      <c r="H1" s="23" t="s">
        <v>369</v>
      </c>
      <c r="I1" s="14" t="s">
        <v>367</v>
      </c>
      <c r="J1" s="14" t="s">
        <v>580</v>
      </c>
      <c r="K1" s="14" t="s">
        <v>581</v>
      </c>
      <c r="L1" s="23" t="s">
        <v>368</v>
      </c>
      <c r="M1" s="13" t="s">
        <v>782</v>
      </c>
      <c r="N1" s="13" t="s">
        <v>787</v>
      </c>
      <c r="O1" s="23" t="s">
        <v>790</v>
      </c>
    </row>
    <row r="2" spans="1:15" x14ac:dyDescent="0.25">
      <c r="A2" s="11">
        <v>3</v>
      </c>
      <c r="B2" s="8" t="s">
        <v>582</v>
      </c>
      <c r="C2" s="16">
        <f>IF($A2="","",COUNTIFS('SFA-School Level'!$A:$A,$A2))</f>
        <v>8</v>
      </c>
      <c r="D2" s="10">
        <v>2024</v>
      </c>
      <c r="E2" s="7">
        <f>IF($A2="","",SUMIFS('SFA-School Level'!$E:$E,'SFA-School Level'!$A:$A,$A2))</f>
        <v>388</v>
      </c>
      <c r="F2" s="7">
        <f>IF($A2="","",SUMIFS('SFA-School Level'!$F:$F,'SFA-School Level'!$A:$A,$A2))</f>
        <v>288</v>
      </c>
      <c r="G2" s="5">
        <f>IF($A2="","",IFERROR(F2/E2,"N/A"))</f>
        <v>0.74226804123711343</v>
      </c>
      <c r="H2" s="17" t="str">
        <f>IF($A2="","",IF($G2="N/A","",IF(AND($G2&gt;=0.3,$G2&lt;0.4),"X","")))</f>
        <v/>
      </c>
      <c r="I2" s="17" t="str">
        <f>IF($A2="","",IF($G2="N/A","",IF($G2&gt;=0.4,"X","")))</f>
        <v>X</v>
      </c>
      <c r="J2" s="17">
        <f>IF($A2="","",COUNTIFS('SFA-School Level'!$A:$A,$A2,'SFA-School Level'!$H:$H,"X"))</f>
        <v>0</v>
      </c>
      <c r="K2" s="17">
        <f>IF($A2="","",COUNTIFS('SFA-School Level'!$A:$A,$A2,'SFA-School Level'!$I:$I,"X"))</f>
        <v>8</v>
      </c>
      <c r="L2" s="37" t="str">
        <f>IF($A2="","",IFERROR(INDEX(GroupData!$H:$H,MATCH($A2,GroupData!$A:$A,0)),""))</f>
        <v>District-wide</v>
      </c>
      <c r="M2" s="38" t="str">
        <f>IF($A2="","",IFERROR(INDEX(GroupData!$J:$J,MATCH($A2,GroupData!$A:$A,0)),""))</f>
        <v>2021 - 2022</v>
      </c>
      <c r="N2" s="38" t="str">
        <f>IF($A2="","",IFERROR(INDEX(GroupData!$K:$K,MATCH($A2,GroupData!$A:$A,0)),""))</f>
        <v>2024 - 2025</v>
      </c>
      <c r="O2" s="45" t="str">
        <f t="shared" ref="O2:O33" si="0">IF($N2="","",IF(1*RIGHT($N2,4)=_cepBaseYr,"X",""))</f>
        <v/>
      </c>
    </row>
    <row r="3" spans="1:15" x14ac:dyDescent="0.25">
      <c r="A3" s="11">
        <v>4</v>
      </c>
      <c r="B3" s="8" t="s">
        <v>583</v>
      </c>
      <c r="C3" s="16">
        <f>IF($A3="","",COUNTIFS('SFA-School Level'!$A:$A,$A3))</f>
        <v>2</v>
      </c>
      <c r="D3" s="10">
        <v>2024</v>
      </c>
      <c r="E3" s="7">
        <f>IF($A3="","",SUMIFS('SFA-School Level'!$E:$E,'SFA-School Level'!$A:$A,$A3))</f>
        <v>0</v>
      </c>
      <c r="F3" s="7">
        <f>IF($A3="","",SUMIFS('SFA-School Level'!$F:$F,'SFA-School Level'!$A:$A,$A3))</f>
        <v>0</v>
      </c>
      <c r="G3" s="5" t="str">
        <f t="shared" ref="G3:G66" si="1">IF($A3="","",IFERROR(F3/E3,"N/A"))</f>
        <v>N/A</v>
      </c>
      <c r="H3" s="17" t="str">
        <f t="shared" ref="H3:H66" si="2">IF($A3="","",IF($G3="N/A","",IF(AND($G3&gt;=0.3,$G3&lt;0.4),"X","")))</f>
        <v/>
      </c>
      <c r="I3" s="17" t="str">
        <f t="shared" ref="I3:I66" si="3">IF($A3="","",IF($G3="N/A","",IF($G3&gt;=0.4,"X","")))</f>
        <v/>
      </c>
      <c r="J3" s="17">
        <f>IF($A3="","",COUNTIFS('SFA-School Level'!$A:$A,$A3,'SFA-School Level'!$H:$H,"X"))</f>
        <v>0</v>
      </c>
      <c r="K3" s="17">
        <f>IF($A3="","",COUNTIFS('SFA-School Level'!$A:$A,$A3,'SFA-School Level'!$I:$I,"X"))</f>
        <v>0</v>
      </c>
      <c r="L3" s="37" t="str">
        <f>IF($A3="","",IFERROR(INDEX(GroupData!$H:$H,MATCH($A3,GroupData!$A:$A,0)),""))</f>
        <v/>
      </c>
      <c r="M3" s="38" t="str">
        <f>IF($A3="","",IFERROR(INDEX(GroupData!$J:$J,MATCH($A3,GroupData!$A:$A,0)),""))</f>
        <v/>
      </c>
      <c r="N3" s="38" t="str">
        <f>IF($A3="","",IFERROR(INDEX(GroupData!$K:$K,MATCH($A3,GroupData!$A:$A,0)),""))</f>
        <v/>
      </c>
      <c r="O3" s="45" t="str">
        <f t="shared" si="0"/>
        <v/>
      </c>
    </row>
    <row r="4" spans="1:15" x14ac:dyDescent="0.25">
      <c r="A4" s="11">
        <v>56</v>
      </c>
      <c r="B4" s="8" t="s">
        <v>584</v>
      </c>
      <c r="C4" s="16">
        <f>IF($A4="","",COUNTIFS('SFA-School Level'!$A:$A,$A4))</f>
        <v>4</v>
      </c>
      <c r="D4" s="10">
        <v>2024</v>
      </c>
      <c r="E4" s="7">
        <f>IF($A4="","",SUMIFS('SFA-School Level'!$E:$E,'SFA-School Level'!$A:$A,$A4))</f>
        <v>0</v>
      </c>
      <c r="F4" s="7">
        <f>IF($A4="","",SUMIFS('SFA-School Level'!$F:$F,'SFA-School Level'!$A:$A,$A4))</f>
        <v>0</v>
      </c>
      <c r="G4" s="5" t="str">
        <f t="shared" si="1"/>
        <v>N/A</v>
      </c>
      <c r="H4" s="17" t="str">
        <f t="shared" si="2"/>
        <v/>
      </c>
      <c r="I4" s="17" t="str">
        <f t="shared" si="3"/>
        <v/>
      </c>
      <c r="J4" s="17">
        <f>IF($A4="","",COUNTIFS('SFA-School Level'!$A:$A,$A4,'SFA-School Level'!$H:$H,"X"))</f>
        <v>0</v>
      </c>
      <c r="K4" s="17">
        <f>IF($A4="","",COUNTIFS('SFA-School Level'!$A:$A,$A4,'SFA-School Level'!$I:$I,"X"))</f>
        <v>0</v>
      </c>
      <c r="L4" s="37" t="str">
        <f>IF($A4="","",IFERROR(INDEX(GroupData!$H:$H,MATCH($A4,GroupData!$A:$A,0)),""))</f>
        <v/>
      </c>
      <c r="M4" s="38" t="str">
        <f>IF($A4="","",IFERROR(INDEX(GroupData!$J:$J,MATCH($A4,GroupData!$A:$A,0)),""))</f>
        <v/>
      </c>
      <c r="N4" s="38" t="str">
        <f>IF($A4="","",IFERROR(INDEX(GroupData!$K:$K,MATCH($A4,GroupData!$A:$A,0)),""))</f>
        <v/>
      </c>
      <c r="O4" s="45" t="str">
        <f t="shared" si="0"/>
        <v/>
      </c>
    </row>
    <row r="5" spans="1:15" x14ac:dyDescent="0.25">
      <c r="A5" s="11">
        <v>5</v>
      </c>
      <c r="B5" s="8" t="s">
        <v>585</v>
      </c>
      <c r="C5" s="16">
        <f>IF($A5="","",COUNTIFS('SFA-School Level'!$A:$A,$A5))</f>
        <v>96</v>
      </c>
      <c r="D5" s="10">
        <v>2024</v>
      </c>
      <c r="E5" s="7">
        <f>IF($A5="","",SUMIFS('SFA-School Level'!$E:$E,'SFA-School Level'!$A:$A,$A5))</f>
        <v>44091</v>
      </c>
      <c r="F5" s="7">
        <f>IF($A5="","",SUMIFS('SFA-School Level'!$F:$F,'SFA-School Level'!$A:$A,$A5))</f>
        <v>11881</v>
      </c>
      <c r="G5" s="5">
        <f t="shared" si="1"/>
        <v>0.26946542378263139</v>
      </c>
      <c r="H5" s="17" t="str">
        <f t="shared" si="2"/>
        <v/>
      </c>
      <c r="I5" s="17" t="str">
        <f t="shared" si="3"/>
        <v/>
      </c>
      <c r="J5" s="17">
        <f>IF($A5="","",COUNTIFS('SFA-School Level'!$A:$A,$A5,'SFA-School Level'!$H:$H,"X"))</f>
        <v>17</v>
      </c>
      <c r="K5" s="17">
        <f>IF($A5="","",COUNTIFS('SFA-School Level'!$A:$A,$A5,'SFA-School Level'!$I:$I,"X"))</f>
        <v>26</v>
      </c>
      <c r="L5" s="37" t="str">
        <f>IF($A5="","",IFERROR(INDEX(GroupData!$H:$H,MATCH($A5,GroupData!$A:$A,0)),""))</f>
        <v>Partial</v>
      </c>
      <c r="M5" s="16" t="str">
        <f>IF($A5="","",IFERROR(INDEX(GroupData!$J:$J,MATCH($A5,GroupData!$A:$A,0)),""))</f>
        <v/>
      </c>
      <c r="N5" s="16" t="str">
        <f>IF($A5="","",IFERROR(INDEX(GroupData!$K:$K,MATCH($A5,GroupData!$A:$A,0)),""))</f>
        <v/>
      </c>
      <c r="O5" s="45" t="str">
        <f t="shared" si="0"/>
        <v/>
      </c>
    </row>
    <row r="6" spans="1:15" x14ac:dyDescent="0.25">
      <c r="A6" s="11">
        <v>6</v>
      </c>
      <c r="B6" s="8" t="s">
        <v>586</v>
      </c>
      <c r="C6" s="16">
        <f>IF($A6="","",COUNTIFS('SFA-School Level'!$A:$A,$A6))</f>
        <v>3</v>
      </c>
      <c r="D6" s="10">
        <v>2024</v>
      </c>
      <c r="E6" s="7">
        <f>IF($A6="","",SUMIFS('SFA-School Level'!$E:$E,'SFA-School Level'!$A:$A,$A6))</f>
        <v>316</v>
      </c>
      <c r="F6" s="7">
        <f>IF($A6="","",SUMIFS('SFA-School Level'!$F:$F,'SFA-School Level'!$A:$A,$A6))</f>
        <v>158</v>
      </c>
      <c r="G6" s="5">
        <f t="shared" si="1"/>
        <v>0.5</v>
      </c>
      <c r="H6" s="17" t="str">
        <f t="shared" si="2"/>
        <v/>
      </c>
      <c r="I6" s="17" t="str">
        <f t="shared" si="3"/>
        <v>X</v>
      </c>
      <c r="J6" s="17">
        <f>IF($A6="","",COUNTIFS('SFA-School Level'!$A:$A,$A6,'SFA-School Level'!$H:$H,"X"))</f>
        <v>0</v>
      </c>
      <c r="K6" s="17">
        <f>IF($A6="","",COUNTIFS('SFA-School Level'!$A:$A,$A6,'SFA-School Level'!$I:$I,"X"))</f>
        <v>3</v>
      </c>
      <c r="L6" s="37" t="str">
        <f>IF($A6="","",IFERROR(INDEX(GroupData!$H:$H,MATCH($A6,GroupData!$A:$A,0)),""))</f>
        <v>District (grouped or indiv. sites)</v>
      </c>
      <c r="M6" s="16" t="str">
        <f>IF($A6="","",IFERROR(INDEX(GroupData!$J:$J,MATCH($A6,GroupData!$A:$A,0)),""))</f>
        <v/>
      </c>
      <c r="N6" s="16" t="str">
        <f>IF($A6="","",IFERROR(INDEX(GroupData!$K:$K,MATCH($A6,GroupData!$A:$A,0)),""))</f>
        <v/>
      </c>
      <c r="O6" s="45" t="str">
        <f t="shared" si="0"/>
        <v/>
      </c>
    </row>
    <row r="7" spans="1:15" x14ac:dyDescent="0.25">
      <c r="A7" s="11">
        <v>7</v>
      </c>
      <c r="B7" s="8" t="s">
        <v>587</v>
      </c>
      <c r="C7" s="16">
        <f>IF($A7="","",COUNTIFS('SFA-School Level'!$A:$A,$A7))</f>
        <v>15</v>
      </c>
      <c r="D7" s="10">
        <v>2024</v>
      </c>
      <c r="E7" s="7">
        <f>IF($A7="","",SUMIFS('SFA-School Level'!$E:$E,'SFA-School Level'!$A:$A,$A7))</f>
        <v>1821</v>
      </c>
      <c r="F7" s="7">
        <f>IF($A7="","",SUMIFS('SFA-School Level'!$F:$F,'SFA-School Level'!$A:$A,$A7))</f>
        <v>1201</v>
      </c>
      <c r="G7" s="5">
        <f t="shared" si="1"/>
        <v>0.65952773201537618</v>
      </c>
      <c r="H7" s="17" t="str">
        <f t="shared" si="2"/>
        <v/>
      </c>
      <c r="I7" s="17" t="str">
        <f t="shared" si="3"/>
        <v>X</v>
      </c>
      <c r="J7" s="17">
        <f>IF($A7="","",COUNTIFS('SFA-School Level'!$A:$A,$A7,'SFA-School Level'!$H:$H,"X"))</f>
        <v>1</v>
      </c>
      <c r="K7" s="17">
        <f>IF($A7="","",COUNTIFS('SFA-School Level'!$A:$A,$A7,'SFA-School Level'!$I:$I,"X"))</f>
        <v>13</v>
      </c>
      <c r="L7" s="37" t="str">
        <f>IF($A7="","",IFERROR(INDEX(GroupData!$H:$H,MATCH($A7,GroupData!$A:$A,0)),""))</f>
        <v>District-wide</v>
      </c>
      <c r="M7" s="38" t="str">
        <f>IF($A7="","",IFERROR(INDEX(GroupData!$J:$J,MATCH($A7,GroupData!$A:$A,0)),""))</f>
        <v>2019 - 2020</v>
      </c>
      <c r="N7" s="16" t="str">
        <f>IF($A7="","",IFERROR(INDEX(GroupData!$K:$K,MATCH($A7,GroupData!$A:$A,0)),""))</f>
        <v>2022 - 2023</v>
      </c>
      <c r="O7" s="45" t="str">
        <f t="shared" si="0"/>
        <v>X</v>
      </c>
    </row>
    <row r="8" spans="1:15" x14ac:dyDescent="0.25">
      <c r="A8" s="11">
        <v>8</v>
      </c>
      <c r="B8" s="8" t="s">
        <v>588</v>
      </c>
      <c r="C8" s="16">
        <f>IF($A8="","",COUNTIFS('SFA-School Level'!$A:$A,$A8))</f>
        <v>3</v>
      </c>
      <c r="D8" s="10">
        <v>2024</v>
      </c>
      <c r="E8" s="7">
        <f>IF($A8="","",SUMIFS('SFA-School Level'!$E:$E,'SFA-School Level'!$A:$A,$A8))</f>
        <v>114</v>
      </c>
      <c r="F8" s="7">
        <f>IF($A8="","",SUMIFS('SFA-School Level'!$F:$F,'SFA-School Level'!$A:$A,$A8))</f>
        <v>52</v>
      </c>
      <c r="G8" s="5">
        <f t="shared" si="1"/>
        <v>0.45614035087719296</v>
      </c>
      <c r="H8" s="17" t="str">
        <f t="shared" si="2"/>
        <v/>
      </c>
      <c r="I8" s="17" t="str">
        <f t="shared" si="3"/>
        <v>X</v>
      </c>
      <c r="J8" s="17">
        <f>IF($A8="","",COUNTIFS('SFA-School Level'!$A:$A,$A8,'SFA-School Level'!$H:$H,"X"))</f>
        <v>1</v>
      </c>
      <c r="K8" s="17">
        <f>IF($A8="","",COUNTIFS('SFA-School Level'!$A:$A,$A8,'SFA-School Level'!$I:$I,"X"))</f>
        <v>1</v>
      </c>
      <c r="L8" s="37" t="str">
        <f>IF($A8="","",IFERROR(INDEX(GroupData!$H:$H,MATCH($A8,GroupData!$A:$A,0)),""))</f>
        <v>District-wide</v>
      </c>
      <c r="M8" s="16" t="str">
        <f>IF($A8="","",IFERROR(INDEX(GroupData!$J:$J,MATCH($A8,GroupData!$A:$A,0)),""))</f>
        <v>2019 - 2020</v>
      </c>
      <c r="N8" s="16" t="str">
        <f>IF($A8="","",IFERROR(INDEX(GroupData!$K:$K,MATCH($A8,GroupData!$A:$A,0)),""))</f>
        <v>2022 - 2023</v>
      </c>
      <c r="O8" s="45" t="str">
        <f t="shared" si="0"/>
        <v>X</v>
      </c>
    </row>
    <row r="9" spans="1:15" x14ac:dyDescent="0.25">
      <c r="A9" s="11">
        <v>9</v>
      </c>
      <c r="B9" s="8" t="s">
        <v>589</v>
      </c>
      <c r="C9" s="16">
        <f>IF($A9="","",COUNTIFS('SFA-School Level'!$A:$A,$A9))</f>
        <v>4</v>
      </c>
      <c r="D9" s="10">
        <v>2024</v>
      </c>
      <c r="E9" s="7">
        <f>IF($A9="","",SUMIFS('SFA-School Level'!$E:$E,'SFA-School Level'!$A:$A,$A9))</f>
        <v>142</v>
      </c>
      <c r="F9" s="7">
        <f>IF($A9="","",SUMIFS('SFA-School Level'!$F:$F,'SFA-School Level'!$A:$A,$A9))</f>
        <v>50</v>
      </c>
      <c r="G9" s="5">
        <f t="shared" si="1"/>
        <v>0.352112676056338</v>
      </c>
      <c r="H9" s="17" t="str">
        <f t="shared" si="2"/>
        <v>X</v>
      </c>
      <c r="I9" s="17" t="str">
        <f t="shared" si="3"/>
        <v/>
      </c>
      <c r="J9" s="17">
        <f>IF($A9="","",COUNTIFS('SFA-School Level'!$A:$A,$A9,'SFA-School Level'!$H:$H,"X"))</f>
        <v>1</v>
      </c>
      <c r="K9" s="17">
        <f>IF($A9="","",COUNTIFS('SFA-School Level'!$A:$A,$A9,'SFA-School Level'!$I:$I,"X"))</f>
        <v>1</v>
      </c>
      <c r="L9" s="37" t="str">
        <f>IF($A9="","",IFERROR(INDEX(GroupData!$H:$H,MATCH($A9,GroupData!$A:$A,0)),""))</f>
        <v>District (grouped or indiv. sites)</v>
      </c>
      <c r="M9" s="16" t="str">
        <f>IF($A9="","",IFERROR(INDEX(GroupData!$J:$J,MATCH($A9,GroupData!$A:$A,0)),""))</f>
        <v/>
      </c>
      <c r="N9" s="16" t="str">
        <f>IF($A9="","",IFERROR(INDEX(GroupData!$K:$K,MATCH($A9,GroupData!$A:$A,0)),""))</f>
        <v/>
      </c>
      <c r="O9" s="45" t="str">
        <f t="shared" si="0"/>
        <v/>
      </c>
    </row>
    <row r="10" spans="1:15" x14ac:dyDescent="0.25">
      <c r="A10" s="11">
        <v>10</v>
      </c>
      <c r="B10" s="8" t="s">
        <v>590</v>
      </c>
      <c r="C10" s="16">
        <f>IF($A10="","",COUNTIFS('SFA-School Level'!$A:$A,$A10))</f>
        <v>4</v>
      </c>
      <c r="D10" s="10">
        <v>2024</v>
      </c>
      <c r="E10" s="7">
        <f>IF($A10="","",SUMIFS('SFA-School Level'!$E:$E,'SFA-School Level'!$A:$A,$A10))</f>
        <v>281</v>
      </c>
      <c r="F10" s="7">
        <f>IF($A10="","",SUMIFS('SFA-School Level'!$F:$F,'SFA-School Level'!$A:$A,$A10))</f>
        <v>11</v>
      </c>
      <c r="G10" s="5">
        <f t="shared" si="1"/>
        <v>3.9145907473309607E-2</v>
      </c>
      <c r="H10" s="17" t="str">
        <f t="shared" si="2"/>
        <v/>
      </c>
      <c r="I10" s="17" t="str">
        <f t="shared" si="3"/>
        <v/>
      </c>
      <c r="J10" s="17">
        <f>IF($A10="","",COUNTIFS('SFA-School Level'!$A:$A,$A10,'SFA-School Level'!$H:$H,"X"))</f>
        <v>0</v>
      </c>
      <c r="K10" s="17">
        <f>IF($A10="","",COUNTIFS('SFA-School Level'!$A:$A,$A10,'SFA-School Level'!$I:$I,"X"))</f>
        <v>0</v>
      </c>
      <c r="L10" s="37" t="str">
        <f>IF($A10="","",IFERROR(INDEX(GroupData!$H:$H,MATCH($A10,GroupData!$A:$A,0)),""))</f>
        <v/>
      </c>
      <c r="M10" s="16" t="str">
        <f>IF($A10="","",IFERROR(INDEX(GroupData!$J:$J,MATCH($A10,GroupData!$A:$A,0)),""))</f>
        <v/>
      </c>
      <c r="N10" s="16" t="str">
        <f>IF($A10="","",IFERROR(INDEX(GroupData!$K:$K,MATCH($A10,GroupData!$A:$A,0)),""))</f>
        <v/>
      </c>
      <c r="O10" s="45" t="str">
        <f t="shared" si="0"/>
        <v/>
      </c>
    </row>
    <row r="11" spans="1:15" x14ac:dyDescent="0.25">
      <c r="A11" s="11">
        <v>11</v>
      </c>
      <c r="B11" s="8" t="s">
        <v>591</v>
      </c>
      <c r="C11" s="16">
        <f>IF($A11="","",COUNTIFS('SFA-School Level'!$A:$A,$A11))</f>
        <v>5</v>
      </c>
      <c r="D11" s="10">
        <v>2024</v>
      </c>
      <c r="E11" s="7">
        <f>IF($A11="","",SUMIFS('SFA-School Level'!$E:$E,'SFA-School Level'!$A:$A,$A11))</f>
        <v>399</v>
      </c>
      <c r="F11" s="7">
        <f>IF($A11="","",SUMIFS('SFA-School Level'!$F:$F,'SFA-School Level'!$A:$A,$A11))</f>
        <v>185</v>
      </c>
      <c r="G11" s="5">
        <f t="shared" si="1"/>
        <v>0.46365914786967416</v>
      </c>
      <c r="H11" s="17" t="str">
        <f t="shared" si="2"/>
        <v/>
      </c>
      <c r="I11" s="17" t="str">
        <f t="shared" si="3"/>
        <v>X</v>
      </c>
      <c r="J11" s="17">
        <f>IF($A11="","",COUNTIFS('SFA-School Level'!$A:$A,$A11,'SFA-School Level'!$H:$H,"X"))</f>
        <v>1</v>
      </c>
      <c r="K11" s="17">
        <f>IF($A11="","",COUNTIFS('SFA-School Level'!$A:$A,$A11,'SFA-School Level'!$I:$I,"X"))</f>
        <v>3</v>
      </c>
      <c r="L11" s="37" t="str">
        <f>IF($A11="","",IFERROR(INDEX(GroupData!$H:$H,MATCH($A11,GroupData!$A:$A,0)),""))</f>
        <v>Not participating</v>
      </c>
      <c r="M11" s="16" t="str">
        <f>IF($A11="","",IFERROR(INDEX(GroupData!$J:$J,MATCH($A11,GroupData!$A:$A,0)),""))</f>
        <v/>
      </c>
      <c r="N11" s="38" t="str">
        <f>IF($A11="","",IFERROR(INDEX(GroupData!$K:$K,MATCH($A11,GroupData!$A:$A,0)),""))</f>
        <v/>
      </c>
      <c r="O11" s="45" t="str">
        <f t="shared" si="0"/>
        <v/>
      </c>
    </row>
    <row r="12" spans="1:15" x14ac:dyDescent="0.25">
      <c r="A12" s="11">
        <v>12</v>
      </c>
      <c r="B12" s="8" t="s">
        <v>592</v>
      </c>
      <c r="C12" s="16">
        <f>IF($A12="","",COUNTIFS('SFA-School Level'!$A:$A,$A12))</f>
        <v>3</v>
      </c>
      <c r="D12" s="10">
        <v>2024</v>
      </c>
      <c r="E12" s="7">
        <f>IF($A12="","",SUMIFS('SFA-School Level'!$E:$E,'SFA-School Level'!$A:$A,$A12))</f>
        <v>354</v>
      </c>
      <c r="F12" s="7">
        <f>IF($A12="","",SUMIFS('SFA-School Level'!$F:$F,'SFA-School Level'!$A:$A,$A12))</f>
        <v>150</v>
      </c>
      <c r="G12" s="5">
        <f t="shared" si="1"/>
        <v>0.42372881355932202</v>
      </c>
      <c r="H12" s="17" t="str">
        <f t="shared" si="2"/>
        <v/>
      </c>
      <c r="I12" s="17" t="str">
        <f t="shared" si="3"/>
        <v>X</v>
      </c>
      <c r="J12" s="17">
        <f>IF($A12="","",COUNTIFS('SFA-School Level'!$A:$A,$A12,'SFA-School Level'!$H:$H,"X"))</f>
        <v>0</v>
      </c>
      <c r="K12" s="17">
        <f>IF($A12="","",COUNTIFS('SFA-School Level'!$A:$A,$A12,'SFA-School Level'!$I:$I,"X"))</f>
        <v>3</v>
      </c>
      <c r="L12" s="37" t="str">
        <f>IF($A12="","",IFERROR(INDEX(GroupData!$H:$H,MATCH($A12,GroupData!$A:$A,0)),""))</f>
        <v>District-wide</v>
      </c>
      <c r="M12" s="16" t="str">
        <f>IF($A12="","",IFERROR(INDEX(GroupData!$J:$J,MATCH($A12,GroupData!$A:$A,0)),""))</f>
        <v>2022 - 2023</v>
      </c>
      <c r="N12" s="16" t="str">
        <f>IF($A12="","",IFERROR(INDEX(GroupData!$K:$K,MATCH($A12,GroupData!$A:$A,0)),""))</f>
        <v>2025 - 2026</v>
      </c>
      <c r="O12" s="45" t="str">
        <f t="shared" si="0"/>
        <v/>
      </c>
    </row>
    <row r="13" spans="1:15" x14ac:dyDescent="0.25">
      <c r="A13" s="11">
        <v>13</v>
      </c>
      <c r="B13" s="8" t="s">
        <v>593</v>
      </c>
      <c r="C13" s="16">
        <f>IF($A13="","",COUNTIFS('SFA-School Level'!$A:$A,$A13))</f>
        <v>4</v>
      </c>
      <c r="D13" s="10">
        <v>2024</v>
      </c>
      <c r="E13" s="7">
        <f>IF($A13="","",SUMIFS('SFA-School Level'!$E:$E,'SFA-School Level'!$A:$A,$A13))</f>
        <v>221</v>
      </c>
      <c r="F13" s="7">
        <f>IF($A13="","",SUMIFS('SFA-School Level'!$F:$F,'SFA-School Level'!$A:$A,$A13))</f>
        <v>95</v>
      </c>
      <c r="G13" s="5">
        <f t="shared" si="1"/>
        <v>0.42986425339366519</v>
      </c>
      <c r="H13" s="17" t="str">
        <f t="shared" si="2"/>
        <v/>
      </c>
      <c r="I13" s="17" t="str">
        <f t="shared" si="3"/>
        <v>X</v>
      </c>
      <c r="J13" s="17">
        <f>IF($A13="","",COUNTIFS('SFA-School Level'!$A:$A,$A13,'SFA-School Level'!$H:$H,"X"))</f>
        <v>0</v>
      </c>
      <c r="K13" s="17">
        <f>IF($A13="","",COUNTIFS('SFA-School Level'!$A:$A,$A13,'SFA-School Level'!$I:$I,"X"))</f>
        <v>3</v>
      </c>
      <c r="L13" s="37" t="str">
        <f>IF($A13="","",IFERROR(INDEX(GroupData!$H:$H,MATCH($A13,GroupData!$A:$A,0)),""))</f>
        <v>District (grouped or indiv. sites)</v>
      </c>
      <c r="M13" s="16" t="str">
        <f>IF($A13="","",IFERROR(INDEX(GroupData!$J:$J,MATCH($A13,GroupData!$A:$A,0)),""))</f>
        <v/>
      </c>
      <c r="N13" s="16" t="str">
        <f>IF($A13="","",IFERROR(INDEX(GroupData!$K:$K,MATCH($A13,GroupData!$A:$A,0)),""))</f>
        <v/>
      </c>
      <c r="O13" s="45" t="str">
        <f t="shared" si="0"/>
        <v/>
      </c>
    </row>
    <row r="14" spans="1:15" x14ac:dyDescent="0.25">
      <c r="A14" s="11">
        <v>14</v>
      </c>
      <c r="B14" s="8" t="s">
        <v>594</v>
      </c>
      <c r="C14" s="16">
        <f>IF($A14="","",COUNTIFS('SFA-School Level'!$A:$A,$A14))</f>
        <v>5</v>
      </c>
      <c r="D14" s="10">
        <v>2024</v>
      </c>
      <c r="E14" s="7">
        <f>IF($A14="","",SUMIFS('SFA-School Level'!$E:$E,'SFA-School Level'!$A:$A,$A14))</f>
        <v>948</v>
      </c>
      <c r="F14" s="7">
        <f>IF($A14="","",SUMIFS('SFA-School Level'!$F:$F,'SFA-School Level'!$A:$A,$A14))</f>
        <v>152</v>
      </c>
      <c r="G14" s="5">
        <f t="shared" si="1"/>
        <v>0.16033755274261605</v>
      </c>
      <c r="H14" s="17" t="str">
        <f t="shared" si="2"/>
        <v/>
      </c>
      <c r="I14" s="17" t="str">
        <f t="shared" si="3"/>
        <v/>
      </c>
      <c r="J14" s="17">
        <f>IF($A14="","",COUNTIFS('SFA-School Level'!$A:$A,$A14,'SFA-School Level'!$H:$H,"X"))</f>
        <v>0</v>
      </c>
      <c r="K14" s="17">
        <f>IF($A14="","",COUNTIFS('SFA-School Level'!$A:$A,$A14,'SFA-School Level'!$I:$I,"X"))</f>
        <v>1</v>
      </c>
      <c r="L14" s="37" t="str">
        <f>IF($A14="","",IFERROR(INDEX(GroupData!$H:$H,MATCH($A14,GroupData!$A:$A,0)),""))</f>
        <v>Not participating</v>
      </c>
      <c r="M14" s="16" t="str">
        <f>IF($A14="","",IFERROR(INDEX(GroupData!$J:$J,MATCH($A14,GroupData!$A:$A,0)),""))</f>
        <v/>
      </c>
      <c r="N14" s="16" t="str">
        <f>IF($A14="","",IFERROR(INDEX(GroupData!$K:$K,MATCH($A14,GroupData!$A:$A,0)),""))</f>
        <v/>
      </c>
      <c r="O14" s="45" t="str">
        <f t="shared" si="0"/>
        <v/>
      </c>
    </row>
    <row r="15" spans="1:15" x14ac:dyDescent="0.25">
      <c r="A15" s="11">
        <v>2</v>
      </c>
      <c r="B15" s="8" t="s">
        <v>595</v>
      </c>
      <c r="C15" s="16">
        <f>IF($A15="","",COUNTIFS('SFA-School Level'!$A:$A,$A15))</f>
        <v>4</v>
      </c>
      <c r="D15" s="10">
        <v>2024</v>
      </c>
      <c r="E15" s="7">
        <f>IF($A15="","",SUMIFS('SFA-School Level'!$E:$E,'SFA-School Level'!$A:$A,$A15))</f>
        <v>0</v>
      </c>
      <c r="F15" s="7">
        <f>IF($A15="","",SUMIFS('SFA-School Level'!$F:$F,'SFA-School Level'!$A:$A,$A15))</f>
        <v>0</v>
      </c>
      <c r="G15" s="5" t="str">
        <f t="shared" si="1"/>
        <v>N/A</v>
      </c>
      <c r="H15" s="17" t="str">
        <f t="shared" si="2"/>
        <v/>
      </c>
      <c r="I15" s="17" t="str">
        <f t="shared" si="3"/>
        <v/>
      </c>
      <c r="J15" s="17">
        <f>IF($A15="","",COUNTIFS('SFA-School Level'!$A:$A,$A15,'SFA-School Level'!$H:$H,"X"))</f>
        <v>0</v>
      </c>
      <c r="K15" s="17">
        <f>IF($A15="","",COUNTIFS('SFA-School Level'!$A:$A,$A15,'SFA-School Level'!$I:$I,"X"))</f>
        <v>0</v>
      </c>
      <c r="L15" s="37" t="str">
        <f>IF($A15="","",IFERROR(INDEX(GroupData!$H:$H,MATCH($A15,GroupData!$A:$A,0)),""))</f>
        <v/>
      </c>
      <c r="M15" s="16" t="str">
        <f>IF($A15="","",IFERROR(INDEX(GroupData!$J:$J,MATCH($A15,GroupData!$A:$A,0)),""))</f>
        <v/>
      </c>
      <c r="N15" s="38" t="str">
        <f>IF($A15="","",IFERROR(INDEX(GroupData!$K:$K,MATCH($A15,GroupData!$A:$A,0)),""))</f>
        <v/>
      </c>
      <c r="O15" s="45" t="str">
        <f t="shared" si="0"/>
        <v/>
      </c>
    </row>
    <row r="16" spans="1:15" x14ac:dyDescent="0.25">
      <c r="A16" s="11">
        <v>15</v>
      </c>
      <c r="B16" s="8" t="s">
        <v>596</v>
      </c>
      <c r="C16" s="16">
        <f>IF($A16="","",COUNTIFS('SFA-School Level'!$A:$A,$A16))</f>
        <v>2</v>
      </c>
      <c r="D16" s="10">
        <v>2024</v>
      </c>
      <c r="E16" s="7">
        <f>IF($A16="","",SUMIFS('SFA-School Level'!$E:$E,'SFA-School Level'!$A:$A,$A16))</f>
        <v>426</v>
      </c>
      <c r="F16" s="7">
        <f>IF($A16="","",SUMIFS('SFA-School Level'!$F:$F,'SFA-School Level'!$A:$A,$A16))</f>
        <v>290</v>
      </c>
      <c r="G16" s="5">
        <f t="shared" si="1"/>
        <v>0.68075117370892024</v>
      </c>
      <c r="H16" s="17" t="str">
        <f t="shared" si="2"/>
        <v/>
      </c>
      <c r="I16" s="17" t="str">
        <f t="shared" si="3"/>
        <v>X</v>
      </c>
      <c r="J16" s="17">
        <f>IF($A16="","",COUNTIFS('SFA-School Level'!$A:$A,$A16,'SFA-School Level'!$H:$H,"X"))</f>
        <v>0</v>
      </c>
      <c r="K16" s="17">
        <f>IF($A16="","",COUNTIFS('SFA-School Level'!$A:$A,$A16,'SFA-School Level'!$I:$I,"X"))</f>
        <v>2</v>
      </c>
      <c r="L16" s="37" t="str">
        <f>IF($A16="","",IFERROR(INDEX(GroupData!$H:$H,MATCH($A16,GroupData!$A:$A,0)),""))</f>
        <v>District-wide</v>
      </c>
      <c r="M16" s="16" t="str">
        <f>IF($A16="","",IFERROR(INDEX(GroupData!$J:$J,MATCH($A16,GroupData!$A:$A,0)),""))</f>
        <v>2021 - 2022</v>
      </c>
      <c r="N16" s="16" t="str">
        <f>IF($A16="","",IFERROR(INDEX(GroupData!$K:$K,MATCH($A16,GroupData!$A:$A,0)),""))</f>
        <v>2024 - 2025</v>
      </c>
      <c r="O16" s="45" t="str">
        <f t="shared" si="0"/>
        <v/>
      </c>
    </row>
    <row r="17" spans="1:15" x14ac:dyDescent="0.25">
      <c r="A17" s="11">
        <v>16</v>
      </c>
      <c r="B17" s="8" t="s">
        <v>597</v>
      </c>
      <c r="C17" s="16">
        <f>IF($A17="","",COUNTIFS('SFA-School Level'!$A:$A,$A17))</f>
        <v>33</v>
      </c>
      <c r="D17" s="10">
        <v>2024</v>
      </c>
      <c r="E17" s="7">
        <f>IF($A17="","",SUMIFS('SFA-School Level'!$E:$E,'SFA-School Level'!$A:$A,$A17))</f>
        <v>12633</v>
      </c>
      <c r="F17" s="7">
        <f>IF($A17="","",SUMIFS('SFA-School Level'!$F:$F,'SFA-School Level'!$A:$A,$A17))</f>
        <v>2067</v>
      </c>
      <c r="G17" s="5">
        <f t="shared" si="1"/>
        <v>0.16361909285205414</v>
      </c>
      <c r="H17" s="17" t="str">
        <f t="shared" si="2"/>
        <v/>
      </c>
      <c r="I17" s="17" t="str">
        <f t="shared" si="3"/>
        <v/>
      </c>
      <c r="J17" s="17">
        <f>IF($A17="","",COUNTIFS('SFA-School Level'!$A:$A,$A17,'SFA-School Level'!$H:$H,"X"))</f>
        <v>2</v>
      </c>
      <c r="K17" s="17">
        <f>IF($A17="","",COUNTIFS('SFA-School Level'!$A:$A,$A17,'SFA-School Level'!$I:$I,"X"))</f>
        <v>2</v>
      </c>
      <c r="L17" s="37" t="str">
        <f>IF($A17="","",IFERROR(INDEX(GroupData!$H:$H,MATCH($A17,GroupData!$A:$A,0)),""))</f>
        <v>Not participating</v>
      </c>
      <c r="M17" s="16" t="str">
        <f>IF($A17="","",IFERROR(INDEX(GroupData!$J:$J,MATCH($A17,GroupData!$A:$A,0)),""))</f>
        <v/>
      </c>
      <c r="N17" s="16" t="str">
        <f>IF($A17="","",IFERROR(INDEX(GroupData!$K:$K,MATCH($A17,GroupData!$A:$A,0)),""))</f>
        <v/>
      </c>
      <c r="O17" s="45" t="str">
        <f t="shared" si="0"/>
        <v/>
      </c>
    </row>
    <row r="18" spans="1:15" x14ac:dyDescent="0.25">
      <c r="A18" s="11">
        <v>17</v>
      </c>
      <c r="B18" s="8" t="s">
        <v>598</v>
      </c>
      <c r="C18" s="16">
        <f>IF($A18="","",COUNTIFS('SFA-School Level'!$A:$A,$A18))</f>
        <v>4</v>
      </c>
      <c r="D18" s="10">
        <v>2024</v>
      </c>
      <c r="E18" s="7">
        <f>IF($A18="","",SUMIFS('SFA-School Level'!$E:$E,'SFA-School Level'!$A:$A,$A18))</f>
        <v>7146</v>
      </c>
      <c r="F18" s="7">
        <f>IF($A18="","",SUMIFS('SFA-School Level'!$F:$F,'SFA-School Level'!$A:$A,$A18))</f>
        <v>1201</v>
      </c>
      <c r="G18" s="5">
        <f t="shared" si="1"/>
        <v>0.16806605093758747</v>
      </c>
      <c r="H18" s="17" t="str">
        <f t="shared" si="2"/>
        <v/>
      </c>
      <c r="I18" s="17" t="str">
        <f t="shared" si="3"/>
        <v/>
      </c>
      <c r="J18" s="17">
        <f>IF($A18="","",COUNTIFS('SFA-School Level'!$A:$A,$A18,'SFA-School Level'!$H:$H,"X"))</f>
        <v>0</v>
      </c>
      <c r="K18" s="17">
        <f>IF($A18="","",COUNTIFS('SFA-School Level'!$A:$A,$A18,'SFA-School Level'!$I:$I,"X"))</f>
        <v>3</v>
      </c>
      <c r="L18" s="37" t="str">
        <f>IF($A18="","",IFERROR(INDEX(GroupData!$H:$H,MATCH($A18,GroupData!$A:$A,0)),""))</f>
        <v>District (grouped or indiv. sites)</v>
      </c>
      <c r="M18" s="16" t="str">
        <f>IF($A18="","",IFERROR(INDEX(GroupData!$J:$J,MATCH($A18,GroupData!$A:$A,0)),""))</f>
        <v/>
      </c>
      <c r="N18" s="16" t="str">
        <f>IF($A18="","",IFERROR(INDEX(GroupData!$K:$K,MATCH($A18,GroupData!$A:$A,0)),""))</f>
        <v/>
      </c>
      <c r="O18" s="45" t="str">
        <f t="shared" si="0"/>
        <v/>
      </c>
    </row>
    <row r="19" spans="1:15" x14ac:dyDescent="0.25">
      <c r="A19" s="11">
        <v>18</v>
      </c>
      <c r="B19" s="8" t="s">
        <v>599</v>
      </c>
      <c r="C19" s="16">
        <f>IF($A19="","",COUNTIFS('SFA-School Level'!$A:$A,$A19))</f>
        <v>3</v>
      </c>
      <c r="D19" s="10">
        <v>2024</v>
      </c>
      <c r="E19" s="7">
        <f>IF($A19="","",SUMIFS('SFA-School Level'!$E:$E,'SFA-School Level'!$A:$A,$A19))</f>
        <v>243</v>
      </c>
      <c r="F19" s="7">
        <f>IF($A19="","",SUMIFS('SFA-School Level'!$F:$F,'SFA-School Level'!$A:$A,$A19))</f>
        <v>92</v>
      </c>
      <c r="G19" s="5">
        <f t="shared" si="1"/>
        <v>0.37860082304526749</v>
      </c>
      <c r="H19" s="17" t="str">
        <f t="shared" si="2"/>
        <v>X</v>
      </c>
      <c r="I19" s="17" t="str">
        <f t="shared" si="3"/>
        <v/>
      </c>
      <c r="J19" s="17">
        <f>IF($A19="","",COUNTIFS('SFA-School Level'!$A:$A,$A19,'SFA-School Level'!$H:$H,"X"))</f>
        <v>1</v>
      </c>
      <c r="K19" s="17">
        <f>IF($A19="","",COUNTIFS('SFA-School Level'!$A:$A,$A19,'SFA-School Level'!$I:$I,"X"))</f>
        <v>1</v>
      </c>
      <c r="L19" s="37" t="str">
        <f>IF($A19="","",IFERROR(INDEX(GroupData!$H:$H,MATCH($A19,GroupData!$A:$A,0)),""))</f>
        <v>Not participating</v>
      </c>
      <c r="M19" s="16" t="str">
        <f>IF($A19="","",IFERROR(INDEX(GroupData!$J:$J,MATCH($A19,GroupData!$A:$A,0)),""))</f>
        <v/>
      </c>
      <c r="N19" s="16" t="str">
        <f>IF($A19="","",IFERROR(INDEX(GroupData!$K:$K,MATCH($A19,GroupData!$A:$A,0)),""))</f>
        <v/>
      </c>
      <c r="O19" s="45" t="str">
        <f t="shared" si="0"/>
        <v/>
      </c>
    </row>
    <row r="20" spans="1:15" x14ac:dyDescent="0.25">
      <c r="A20" s="11">
        <v>19</v>
      </c>
      <c r="B20" s="8" t="s">
        <v>600</v>
      </c>
      <c r="C20" s="16">
        <f>IF($A20="","",COUNTIFS('SFA-School Level'!$A:$A,$A20))</f>
        <v>1</v>
      </c>
      <c r="D20" s="10">
        <v>2024</v>
      </c>
      <c r="E20" s="7">
        <f>IF($A20="","",SUMIFS('SFA-School Level'!$E:$E,'SFA-School Level'!$A:$A,$A20))</f>
        <v>122</v>
      </c>
      <c r="F20" s="7">
        <f>IF($A20="","",SUMIFS('SFA-School Level'!$F:$F,'SFA-School Level'!$A:$A,$A20))</f>
        <v>44</v>
      </c>
      <c r="G20" s="5">
        <f t="shared" si="1"/>
        <v>0.36065573770491804</v>
      </c>
      <c r="H20" s="17" t="str">
        <f t="shared" si="2"/>
        <v>X</v>
      </c>
      <c r="I20" s="17" t="str">
        <f t="shared" si="3"/>
        <v/>
      </c>
      <c r="J20" s="17">
        <f>IF($A20="","",COUNTIFS('SFA-School Level'!$A:$A,$A20,'SFA-School Level'!$H:$H,"X"))</f>
        <v>1</v>
      </c>
      <c r="K20" s="17">
        <f>IF($A20="","",COUNTIFS('SFA-School Level'!$A:$A,$A20,'SFA-School Level'!$I:$I,"X"))</f>
        <v>0</v>
      </c>
      <c r="L20" s="37" t="str">
        <f>IF($A20="","",IFERROR(INDEX(GroupData!$H:$H,MATCH($A20,GroupData!$A:$A,0)),""))</f>
        <v>District (grouped or indiv. sites)</v>
      </c>
      <c r="M20" s="16" t="str">
        <f>IF($A20="","",IFERROR(INDEX(GroupData!$J:$J,MATCH($A20,GroupData!$A:$A,0)),""))</f>
        <v/>
      </c>
      <c r="N20" s="38" t="str">
        <f>IF($A20="","",IFERROR(INDEX(GroupData!$K:$K,MATCH($A20,GroupData!$A:$A,0)),""))</f>
        <v/>
      </c>
      <c r="O20" s="45" t="str">
        <f t="shared" si="0"/>
        <v/>
      </c>
    </row>
    <row r="21" spans="1:15" x14ac:dyDescent="0.25">
      <c r="A21" s="11">
        <v>20</v>
      </c>
      <c r="B21" s="8" t="s">
        <v>601</v>
      </c>
      <c r="C21" s="16">
        <f>IF($A21="","",COUNTIFS('SFA-School Level'!$A:$A,$A21))</f>
        <v>2</v>
      </c>
      <c r="D21" s="10">
        <v>2024</v>
      </c>
      <c r="E21" s="7">
        <f>IF($A21="","",SUMIFS('SFA-School Level'!$E:$E,'SFA-School Level'!$A:$A,$A21))</f>
        <v>68</v>
      </c>
      <c r="F21" s="7">
        <f>IF($A21="","",SUMIFS('SFA-School Level'!$F:$F,'SFA-School Level'!$A:$A,$A21))</f>
        <v>37</v>
      </c>
      <c r="G21" s="5">
        <f t="shared" si="1"/>
        <v>0.54411764705882348</v>
      </c>
      <c r="H21" s="17" t="str">
        <f t="shared" si="2"/>
        <v/>
      </c>
      <c r="I21" s="17" t="str">
        <f t="shared" si="3"/>
        <v>X</v>
      </c>
      <c r="J21" s="17">
        <f>IF($A21="","",COUNTIFS('SFA-School Level'!$A:$A,$A21,'SFA-School Level'!$H:$H,"X"))</f>
        <v>0</v>
      </c>
      <c r="K21" s="17">
        <f>IF($A21="","",COUNTIFS('SFA-School Level'!$A:$A,$A21,'SFA-School Level'!$I:$I,"X"))</f>
        <v>1</v>
      </c>
      <c r="L21" s="37" t="str">
        <f>IF($A21="","",IFERROR(INDEX(GroupData!$H:$H,MATCH($A21,GroupData!$A:$A,0)),""))</f>
        <v>District (grouped or indiv. sites)</v>
      </c>
      <c r="M21" s="16" t="str">
        <f>IF($A21="","",IFERROR(INDEX(GroupData!$J:$J,MATCH($A21,GroupData!$A:$A,0)),""))</f>
        <v/>
      </c>
      <c r="N21" s="16" t="str">
        <f>IF($A21="","",IFERROR(INDEX(GroupData!$K:$K,MATCH($A21,GroupData!$A:$A,0)),""))</f>
        <v/>
      </c>
      <c r="O21" s="45" t="str">
        <f t="shared" si="0"/>
        <v/>
      </c>
    </row>
    <row r="22" spans="1:15" x14ac:dyDescent="0.25">
      <c r="A22" s="11">
        <v>21</v>
      </c>
      <c r="B22" s="8" t="s">
        <v>602</v>
      </c>
      <c r="C22" s="16">
        <f>IF($A22="","",COUNTIFS('SFA-School Level'!$A:$A,$A22))</f>
        <v>8</v>
      </c>
      <c r="D22" s="10">
        <v>2024</v>
      </c>
      <c r="E22" s="7">
        <f>IF($A22="","",SUMIFS('SFA-School Level'!$E:$E,'SFA-School Level'!$A:$A,$A22))</f>
        <v>152</v>
      </c>
      <c r="F22" s="7">
        <f>IF($A22="","",SUMIFS('SFA-School Level'!$F:$F,'SFA-School Level'!$A:$A,$A22))</f>
        <v>77</v>
      </c>
      <c r="G22" s="5">
        <f t="shared" si="1"/>
        <v>0.50657894736842102</v>
      </c>
      <c r="H22" s="17" t="str">
        <f t="shared" si="2"/>
        <v/>
      </c>
      <c r="I22" s="17" t="str">
        <f t="shared" si="3"/>
        <v>X</v>
      </c>
      <c r="J22" s="17">
        <f>IF($A22="","",COUNTIFS('SFA-School Level'!$A:$A,$A22,'SFA-School Level'!$H:$H,"X"))</f>
        <v>0</v>
      </c>
      <c r="K22" s="17">
        <f>IF($A22="","",COUNTIFS('SFA-School Level'!$A:$A,$A22,'SFA-School Level'!$I:$I,"X"))</f>
        <v>5</v>
      </c>
      <c r="L22" s="37" t="str">
        <f>IF($A22="","",IFERROR(INDEX(GroupData!$H:$H,MATCH($A22,GroupData!$A:$A,0)),""))</f>
        <v/>
      </c>
      <c r="M22" s="16" t="str">
        <f>IF($A22="","",IFERROR(INDEX(GroupData!$J:$J,MATCH($A22,GroupData!$A:$A,0)),""))</f>
        <v/>
      </c>
      <c r="N22" s="16" t="str">
        <f>IF($A22="","",IFERROR(INDEX(GroupData!$K:$K,MATCH($A22,GroupData!$A:$A,0)),""))</f>
        <v/>
      </c>
      <c r="O22" s="45" t="str">
        <f t="shared" si="0"/>
        <v/>
      </c>
    </row>
    <row r="23" spans="1:15" x14ac:dyDescent="0.25">
      <c r="A23" s="11">
        <v>22</v>
      </c>
      <c r="B23" s="8" t="s">
        <v>603</v>
      </c>
      <c r="C23" s="16">
        <f>IF($A23="","",COUNTIFS('SFA-School Level'!$A:$A,$A23))</f>
        <v>15</v>
      </c>
      <c r="D23" s="10">
        <v>2024</v>
      </c>
      <c r="E23" s="7">
        <f>IF($A23="","",SUMIFS('SFA-School Level'!$E:$E,'SFA-School Level'!$A:$A,$A23))</f>
        <v>4343</v>
      </c>
      <c r="F23" s="7">
        <f>IF($A23="","",SUMIFS('SFA-School Level'!$F:$F,'SFA-School Level'!$A:$A,$A23))</f>
        <v>667</v>
      </c>
      <c r="G23" s="5">
        <f t="shared" si="1"/>
        <v>0.15358047432650243</v>
      </c>
      <c r="H23" s="17" t="str">
        <f t="shared" si="2"/>
        <v/>
      </c>
      <c r="I23" s="17" t="str">
        <f t="shared" si="3"/>
        <v/>
      </c>
      <c r="J23" s="17">
        <f>IF($A23="","",COUNTIFS('SFA-School Level'!$A:$A,$A23,'SFA-School Level'!$H:$H,"X"))</f>
        <v>0</v>
      </c>
      <c r="K23" s="17">
        <f>IF($A23="","",COUNTIFS('SFA-School Level'!$A:$A,$A23,'SFA-School Level'!$I:$I,"X"))</f>
        <v>1</v>
      </c>
      <c r="L23" s="37" t="str">
        <f>IF($A23="","",IFERROR(INDEX(GroupData!$H:$H,MATCH($A23,GroupData!$A:$A,0)),""))</f>
        <v>Partial</v>
      </c>
      <c r="M23" s="16" t="str">
        <f>IF($A23="","",IFERROR(INDEX(GroupData!$J:$J,MATCH($A23,GroupData!$A:$A,0)),""))</f>
        <v/>
      </c>
      <c r="N23" s="16" t="str">
        <f>IF($A23="","",IFERROR(INDEX(GroupData!$K:$K,MATCH($A23,GroupData!$A:$A,0)),""))</f>
        <v/>
      </c>
      <c r="O23" s="45" t="str">
        <f t="shared" si="0"/>
        <v/>
      </c>
    </row>
    <row r="24" spans="1:15" x14ac:dyDescent="0.25">
      <c r="A24" s="11">
        <v>23</v>
      </c>
      <c r="B24" s="8" t="s">
        <v>604</v>
      </c>
      <c r="C24" s="16">
        <f>IF($A24="","",COUNTIFS('SFA-School Level'!$A:$A,$A24))</f>
        <v>1</v>
      </c>
      <c r="D24" s="10">
        <v>2024</v>
      </c>
      <c r="E24" s="7">
        <f>IF($A24="","",SUMIFS('SFA-School Level'!$E:$E,'SFA-School Level'!$A:$A,$A24))</f>
        <v>103</v>
      </c>
      <c r="F24" s="7">
        <f>IF($A24="","",SUMIFS('SFA-School Level'!$F:$F,'SFA-School Level'!$A:$A,$A24))</f>
        <v>58</v>
      </c>
      <c r="G24" s="5">
        <f t="shared" si="1"/>
        <v>0.56310679611650483</v>
      </c>
      <c r="H24" s="17" t="str">
        <f t="shared" si="2"/>
        <v/>
      </c>
      <c r="I24" s="17" t="str">
        <f t="shared" si="3"/>
        <v>X</v>
      </c>
      <c r="J24" s="17">
        <f>IF($A24="","",COUNTIFS('SFA-School Level'!$A:$A,$A24,'SFA-School Level'!$H:$H,"X"))</f>
        <v>0</v>
      </c>
      <c r="K24" s="17">
        <f>IF($A24="","",COUNTIFS('SFA-School Level'!$A:$A,$A24,'SFA-School Level'!$I:$I,"X"))</f>
        <v>1</v>
      </c>
      <c r="L24" s="37" t="str">
        <f>IF($A24="","",IFERROR(INDEX(GroupData!$H:$H,MATCH($A24,GroupData!$A:$A,0)),""))</f>
        <v>District (grouped or indiv. sites)</v>
      </c>
      <c r="M24" s="16" t="str">
        <f>IF($A24="","",IFERROR(INDEX(GroupData!$J:$J,MATCH($A24,GroupData!$A:$A,0)),""))</f>
        <v/>
      </c>
      <c r="N24" s="16" t="str">
        <f>IF($A24="","",IFERROR(INDEX(GroupData!$K:$K,MATCH($A24,GroupData!$A:$A,0)),""))</f>
        <v/>
      </c>
      <c r="O24" s="45" t="str">
        <f t="shared" si="0"/>
        <v/>
      </c>
    </row>
    <row r="25" spans="1:15" x14ac:dyDescent="0.25">
      <c r="A25" s="11">
        <v>55</v>
      </c>
      <c r="B25" s="8" t="s">
        <v>605</v>
      </c>
      <c r="C25" s="16">
        <f>IF($A25="","",COUNTIFS('SFA-School Level'!$A:$A,$A25))</f>
        <v>1</v>
      </c>
      <c r="D25" s="10">
        <v>2024</v>
      </c>
      <c r="E25" s="7">
        <f>IF($A25="","",SUMIFS('SFA-School Level'!$E:$E,'SFA-School Level'!$A:$A,$A25))</f>
        <v>342</v>
      </c>
      <c r="F25" s="7">
        <f>IF($A25="","",SUMIFS('SFA-School Level'!$F:$F,'SFA-School Level'!$A:$A,$A25))</f>
        <v>277</v>
      </c>
      <c r="G25" s="5">
        <f t="shared" si="1"/>
        <v>0.8099415204678363</v>
      </c>
      <c r="H25" s="17" t="str">
        <f t="shared" si="2"/>
        <v/>
      </c>
      <c r="I25" s="17" t="str">
        <f t="shared" si="3"/>
        <v>X</v>
      </c>
      <c r="J25" s="17">
        <f>IF($A25="","",COUNTIFS('SFA-School Level'!$A:$A,$A25,'SFA-School Level'!$H:$H,"X"))</f>
        <v>0</v>
      </c>
      <c r="K25" s="17">
        <f>IF($A25="","",COUNTIFS('SFA-School Level'!$A:$A,$A25,'SFA-School Level'!$I:$I,"X"))</f>
        <v>1</v>
      </c>
      <c r="L25" s="37" t="str">
        <f>IF($A25="","",IFERROR(INDEX(GroupData!$H:$H,MATCH($A25,GroupData!$A:$A,0)),""))</f>
        <v>District (grouped or indiv. sites)</v>
      </c>
      <c r="M25" s="16" t="str">
        <f>IF($A25="","",IFERROR(INDEX(GroupData!$J:$J,MATCH($A25,GroupData!$A:$A,0)),""))</f>
        <v/>
      </c>
      <c r="N25" s="16" t="str">
        <f>IF($A25="","",IFERROR(INDEX(GroupData!$K:$K,MATCH($A25,GroupData!$A:$A,0)),""))</f>
        <v/>
      </c>
      <c r="O25" s="45" t="str">
        <f t="shared" si="0"/>
        <v/>
      </c>
    </row>
    <row r="26" spans="1:15" x14ac:dyDescent="0.25">
      <c r="A26" s="11">
        <v>24</v>
      </c>
      <c r="B26" s="8" t="s">
        <v>606</v>
      </c>
      <c r="C26" s="16">
        <f>IF($A26="","",COUNTIFS('SFA-School Level'!$A:$A,$A26))</f>
        <v>42</v>
      </c>
      <c r="D26" s="10">
        <v>2024</v>
      </c>
      <c r="E26" s="7">
        <f>IF($A26="","",SUMIFS('SFA-School Level'!$E:$E,'SFA-School Level'!$A:$A,$A26))</f>
        <v>8530</v>
      </c>
      <c r="F26" s="7">
        <f>IF($A26="","",SUMIFS('SFA-School Level'!$F:$F,'SFA-School Level'!$A:$A,$A26))</f>
        <v>2144</v>
      </c>
      <c r="G26" s="5">
        <f t="shared" si="1"/>
        <v>0.25134818288393906</v>
      </c>
      <c r="H26" s="17" t="str">
        <f t="shared" si="2"/>
        <v/>
      </c>
      <c r="I26" s="17" t="str">
        <f t="shared" si="3"/>
        <v/>
      </c>
      <c r="J26" s="17">
        <f>IF($A26="","",COUNTIFS('SFA-School Level'!$A:$A,$A26,'SFA-School Level'!$H:$H,"X"))</f>
        <v>7</v>
      </c>
      <c r="K26" s="17">
        <f>IF($A26="","",COUNTIFS('SFA-School Level'!$A:$A,$A26,'SFA-School Level'!$I:$I,"X"))</f>
        <v>8</v>
      </c>
      <c r="L26" s="37" t="str">
        <f>IF($A26="","",IFERROR(INDEX(GroupData!$H:$H,MATCH($A26,GroupData!$A:$A,0)),""))</f>
        <v>Partial</v>
      </c>
      <c r="M26" s="16" t="str">
        <f>IF($A26="","",IFERROR(INDEX(GroupData!$J:$J,MATCH($A26,GroupData!$A:$A,0)),""))</f>
        <v/>
      </c>
      <c r="N26" s="16" t="str">
        <f>IF($A26="","",IFERROR(INDEX(GroupData!$K:$K,MATCH($A26,GroupData!$A:$A,0)),""))</f>
        <v/>
      </c>
      <c r="O26" s="45" t="str">
        <f t="shared" si="0"/>
        <v/>
      </c>
    </row>
    <row r="27" spans="1:15" x14ac:dyDescent="0.25">
      <c r="A27" s="11">
        <v>25</v>
      </c>
      <c r="B27" s="8" t="s">
        <v>607</v>
      </c>
      <c r="C27" s="16">
        <f>IF($A27="","",COUNTIFS('SFA-School Level'!$A:$A,$A27))</f>
        <v>9</v>
      </c>
      <c r="D27" s="10">
        <v>2024</v>
      </c>
      <c r="E27" s="7">
        <f>IF($A27="","",SUMIFS('SFA-School Level'!$E:$E,'SFA-School Level'!$A:$A,$A27))</f>
        <v>2064</v>
      </c>
      <c r="F27" s="7">
        <f>IF($A27="","",SUMIFS('SFA-School Level'!$F:$F,'SFA-School Level'!$A:$A,$A27))</f>
        <v>481</v>
      </c>
      <c r="G27" s="5">
        <f t="shared" si="1"/>
        <v>0.23304263565891473</v>
      </c>
      <c r="H27" s="17" t="str">
        <f t="shared" si="2"/>
        <v/>
      </c>
      <c r="I27" s="17" t="str">
        <f t="shared" si="3"/>
        <v/>
      </c>
      <c r="J27" s="17">
        <f>IF($A27="","",COUNTIFS('SFA-School Level'!$A:$A,$A27,'SFA-School Level'!$H:$H,"X"))</f>
        <v>2</v>
      </c>
      <c r="K27" s="17">
        <f>IF($A27="","",COUNTIFS('SFA-School Level'!$A:$A,$A27,'SFA-School Level'!$I:$I,"X"))</f>
        <v>1</v>
      </c>
      <c r="L27" s="37" t="str">
        <f>IF($A27="","",IFERROR(INDEX(GroupData!$H:$H,MATCH($A27,GroupData!$A:$A,0)),""))</f>
        <v>Not participating</v>
      </c>
      <c r="M27" s="16" t="str">
        <f>IF($A27="","",IFERROR(INDEX(GroupData!$J:$J,MATCH($A27,GroupData!$A:$A,0)),""))</f>
        <v/>
      </c>
      <c r="N27" s="16" t="str">
        <f>IF($A27="","",IFERROR(INDEX(GroupData!$K:$K,MATCH($A27,GroupData!$A:$A,0)),""))</f>
        <v/>
      </c>
      <c r="O27" s="45" t="str">
        <f t="shared" si="0"/>
        <v/>
      </c>
    </row>
    <row r="28" spans="1:15" x14ac:dyDescent="0.25">
      <c r="A28" s="11">
        <v>27</v>
      </c>
      <c r="B28" s="8" t="s">
        <v>608</v>
      </c>
      <c r="C28" s="16">
        <f>IF($A28="","",COUNTIFS('SFA-School Level'!$A:$A,$A28))</f>
        <v>2</v>
      </c>
      <c r="D28" s="10">
        <v>2024</v>
      </c>
      <c r="E28" s="7">
        <f>IF($A28="","",SUMIFS('SFA-School Level'!$E:$E,'SFA-School Level'!$A:$A,$A28))</f>
        <v>127</v>
      </c>
      <c r="F28" s="7">
        <f>IF($A28="","",SUMIFS('SFA-School Level'!$F:$F,'SFA-School Level'!$A:$A,$A28))</f>
        <v>85</v>
      </c>
      <c r="G28" s="5">
        <f t="shared" si="1"/>
        <v>0.6692913385826772</v>
      </c>
      <c r="H28" s="17" t="str">
        <f t="shared" si="2"/>
        <v/>
      </c>
      <c r="I28" s="17" t="str">
        <f t="shared" si="3"/>
        <v>X</v>
      </c>
      <c r="J28" s="17">
        <f>IF($A28="","",COUNTIFS('SFA-School Level'!$A:$A,$A28,'SFA-School Level'!$H:$H,"X"))</f>
        <v>0</v>
      </c>
      <c r="K28" s="17">
        <f>IF($A28="","",COUNTIFS('SFA-School Level'!$A:$A,$A28,'SFA-School Level'!$I:$I,"X"))</f>
        <v>1</v>
      </c>
      <c r="L28" s="37" t="str">
        <f>IF($A28="","",IFERROR(INDEX(GroupData!$H:$H,MATCH($A28,GroupData!$A:$A,0)),""))</f>
        <v>District (grouped or indiv. sites)</v>
      </c>
      <c r="M28" s="16" t="str">
        <f>IF($A28="","",IFERROR(INDEX(GroupData!$J:$J,MATCH($A28,GroupData!$A:$A,0)),""))</f>
        <v/>
      </c>
      <c r="N28" s="16" t="str">
        <f>IF($A28="","",IFERROR(INDEX(GroupData!$K:$K,MATCH($A28,GroupData!$A:$A,0)),""))</f>
        <v/>
      </c>
      <c r="O28" s="45" t="str">
        <f t="shared" si="0"/>
        <v/>
      </c>
    </row>
    <row r="29" spans="1:15" x14ac:dyDescent="0.25">
      <c r="A29" s="11">
        <v>28</v>
      </c>
      <c r="B29" s="8" t="s">
        <v>609</v>
      </c>
      <c r="C29" s="16">
        <f>IF($A29="","",COUNTIFS('SFA-School Level'!$A:$A,$A29))</f>
        <v>12</v>
      </c>
      <c r="D29" s="10">
        <v>2024</v>
      </c>
      <c r="E29" s="7">
        <f>IF($A29="","",SUMIFS('SFA-School Level'!$E:$E,'SFA-School Level'!$A:$A,$A29))</f>
        <v>2237</v>
      </c>
      <c r="F29" s="7">
        <f>IF($A29="","",SUMIFS('SFA-School Level'!$F:$F,'SFA-School Level'!$A:$A,$A29))</f>
        <v>693</v>
      </c>
      <c r="G29" s="5">
        <f t="shared" si="1"/>
        <v>0.30978989718372818</v>
      </c>
      <c r="H29" s="17" t="str">
        <f t="shared" si="2"/>
        <v>X</v>
      </c>
      <c r="I29" s="17" t="str">
        <f t="shared" si="3"/>
        <v/>
      </c>
      <c r="J29" s="17">
        <f>IF($A29="","",COUNTIFS('SFA-School Level'!$A:$A,$A29,'SFA-School Level'!$H:$H,"X"))</f>
        <v>4</v>
      </c>
      <c r="K29" s="17">
        <f>IF($A29="","",COUNTIFS('SFA-School Level'!$A:$A,$A29,'SFA-School Level'!$I:$I,"X"))</f>
        <v>4</v>
      </c>
      <c r="L29" s="37" t="str">
        <f>IF($A29="","",IFERROR(INDEX(GroupData!$H:$H,MATCH($A29,GroupData!$A:$A,0)),""))</f>
        <v>Partial</v>
      </c>
      <c r="M29" s="16" t="str">
        <f>IF($A29="","",IFERROR(INDEX(GroupData!$J:$J,MATCH($A29,GroupData!$A:$A,0)),""))</f>
        <v/>
      </c>
      <c r="N29" s="38" t="str">
        <f>IF($A29="","",IFERROR(INDEX(GroupData!$K:$K,MATCH($A29,GroupData!$A:$A,0)),""))</f>
        <v/>
      </c>
      <c r="O29" s="45" t="str">
        <f t="shared" si="0"/>
        <v/>
      </c>
    </row>
    <row r="30" spans="1:15" x14ac:dyDescent="0.25">
      <c r="A30" s="11">
        <v>29</v>
      </c>
      <c r="B30" s="8" t="s">
        <v>610</v>
      </c>
      <c r="C30" s="16">
        <f>IF($A30="","",COUNTIFS('SFA-School Level'!$A:$A,$A30))</f>
        <v>9</v>
      </c>
      <c r="D30" s="10">
        <v>2024</v>
      </c>
      <c r="E30" s="7">
        <f>IF($A30="","",SUMIFS('SFA-School Level'!$E:$E,'SFA-School Level'!$A:$A,$A30))</f>
        <v>333</v>
      </c>
      <c r="F30" s="7">
        <f>IF($A30="","",SUMIFS('SFA-School Level'!$F:$F,'SFA-School Level'!$A:$A,$A30))</f>
        <v>197</v>
      </c>
      <c r="G30" s="5">
        <f t="shared" si="1"/>
        <v>0.59159159159159158</v>
      </c>
      <c r="H30" s="17" t="str">
        <f t="shared" si="2"/>
        <v/>
      </c>
      <c r="I30" s="17" t="str">
        <f t="shared" si="3"/>
        <v>X</v>
      </c>
      <c r="J30" s="17">
        <f>IF($A30="","",COUNTIFS('SFA-School Level'!$A:$A,$A30,'SFA-School Level'!$H:$H,"X"))</f>
        <v>0</v>
      </c>
      <c r="K30" s="17">
        <f>IF($A30="","",COUNTIFS('SFA-School Level'!$A:$A,$A30,'SFA-School Level'!$I:$I,"X"))</f>
        <v>9</v>
      </c>
      <c r="L30" s="37" t="str">
        <f>IF($A30="","",IFERROR(INDEX(GroupData!$H:$H,MATCH($A30,GroupData!$A:$A,0)),""))</f>
        <v>District-wide</v>
      </c>
      <c r="M30" s="16" t="str">
        <f>IF($A30="","",IFERROR(INDEX(GroupData!$J:$J,MATCH($A30,GroupData!$A:$A,0)),""))</f>
        <v>2020 - 2021</v>
      </c>
      <c r="N30" s="38" t="str">
        <f>IF($A30="","",IFERROR(INDEX(GroupData!$K:$K,MATCH($A30,GroupData!$A:$A,0)),""))</f>
        <v>2023 - 2024</v>
      </c>
      <c r="O30" s="45" t="str">
        <f t="shared" si="0"/>
        <v/>
      </c>
    </row>
    <row r="31" spans="1:15" x14ac:dyDescent="0.25">
      <c r="A31" s="11">
        <v>30</v>
      </c>
      <c r="B31" s="8" t="s">
        <v>611</v>
      </c>
      <c r="C31" s="16">
        <f>IF($A31="","",COUNTIFS('SFA-School Level'!$A:$A,$A31))</f>
        <v>13</v>
      </c>
      <c r="D31" s="10">
        <v>2024</v>
      </c>
      <c r="E31" s="7">
        <f>IF($A31="","",SUMIFS('SFA-School Level'!$E:$E,'SFA-School Level'!$A:$A,$A31))</f>
        <v>310</v>
      </c>
      <c r="F31" s="7">
        <f>IF($A31="","",SUMIFS('SFA-School Level'!$F:$F,'SFA-School Level'!$A:$A,$A31))</f>
        <v>198</v>
      </c>
      <c r="G31" s="5">
        <f t="shared" si="1"/>
        <v>0.6387096774193548</v>
      </c>
      <c r="H31" s="17" t="str">
        <f t="shared" si="2"/>
        <v/>
      </c>
      <c r="I31" s="17" t="str">
        <f t="shared" si="3"/>
        <v>X</v>
      </c>
      <c r="J31" s="17">
        <f>IF($A31="","",COUNTIFS('SFA-School Level'!$A:$A,$A31,'SFA-School Level'!$H:$H,"X"))</f>
        <v>0</v>
      </c>
      <c r="K31" s="17">
        <f>IF($A31="","",COUNTIFS('SFA-School Level'!$A:$A,$A31,'SFA-School Level'!$I:$I,"X"))</f>
        <v>9</v>
      </c>
      <c r="L31" s="37" t="str">
        <f>IF($A31="","",IFERROR(INDEX(GroupData!$H:$H,MATCH($A31,GroupData!$A:$A,0)),""))</f>
        <v>District-wide</v>
      </c>
      <c r="M31" s="16" t="str">
        <f>IF($A31="","",IFERROR(INDEX(GroupData!$J:$J,MATCH($A31,GroupData!$A:$A,0)),""))</f>
        <v>2022 - 2023</v>
      </c>
      <c r="N31" s="38" t="str">
        <f>IF($A31="","",IFERROR(INDEX(GroupData!$K:$K,MATCH($A31,GroupData!$A:$A,0)),""))</f>
        <v>2025 - 2026</v>
      </c>
      <c r="O31" s="45" t="str">
        <f t="shared" si="0"/>
        <v/>
      </c>
    </row>
    <row r="32" spans="1:15" x14ac:dyDescent="0.25">
      <c r="A32" s="11">
        <v>31</v>
      </c>
      <c r="B32" s="8" t="s">
        <v>612</v>
      </c>
      <c r="C32" s="16">
        <f>IF($A32="","",COUNTIFS('SFA-School Level'!$A:$A,$A32))</f>
        <v>29</v>
      </c>
      <c r="D32" s="10">
        <v>2024</v>
      </c>
      <c r="E32" s="7">
        <f>IF($A32="","",SUMIFS('SFA-School Level'!$E:$E,'SFA-School Level'!$A:$A,$A32))</f>
        <v>3925</v>
      </c>
      <c r="F32" s="7">
        <f>IF($A32="","",SUMIFS('SFA-School Level'!$F:$F,'SFA-School Level'!$A:$A,$A32))</f>
        <v>2552</v>
      </c>
      <c r="G32" s="5">
        <f t="shared" si="1"/>
        <v>0.65019108280254778</v>
      </c>
      <c r="H32" s="17" t="str">
        <f t="shared" si="2"/>
        <v/>
      </c>
      <c r="I32" s="17" t="str">
        <f t="shared" si="3"/>
        <v>X</v>
      </c>
      <c r="J32" s="17">
        <f>IF($A32="","",COUNTIFS('SFA-School Level'!$A:$A,$A32,'SFA-School Level'!$H:$H,"X"))</f>
        <v>0</v>
      </c>
      <c r="K32" s="17">
        <f>IF($A32="","",COUNTIFS('SFA-School Level'!$A:$A,$A32,'SFA-School Level'!$I:$I,"X"))</f>
        <v>29</v>
      </c>
      <c r="L32" s="37" t="str">
        <f>IF($A32="","",IFERROR(INDEX(GroupData!$H:$H,MATCH($A32,GroupData!$A:$A,0)),""))</f>
        <v>District-wide</v>
      </c>
      <c r="M32" s="16" t="str">
        <f>IF($A32="","",IFERROR(INDEX(GroupData!$J:$J,MATCH($A32,GroupData!$A:$A,0)),""))</f>
        <v>2022 - 2023</v>
      </c>
      <c r="N32" s="38" t="str">
        <f>IF($A32="","",IFERROR(INDEX(GroupData!$K:$K,MATCH($A32,GroupData!$A:$A,0)),""))</f>
        <v>2025 - 2026</v>
      </c>
      <c r="O32" s="45" t="str">
        <f t="shared" si="0"/>
        <v/>
      </c>
    </row>
    <row r="33" spans="1:15" x14ac:dyDescent="0.25">
      <c r="A33" s="11">
        <v>32</v>
      </c>
      <c r="B33" s="8" t="s">
        <v>613</v>
      </c>
      <c r="C33" s="16">
        <f>IF($A33="","",COUNTIFS('SFA-School Level'!$A:$A,$A33))</f>
        <v>11</v>
      </c>
      <c r="D33" s="10">
        <v>2024</v>
      </c>
      <c r="E33" s="7">
        <f>IF($A33="","",SUMIFS('SFA-School Level'!$E:$E,'SFA-School Level'!$A:$A,$A33))</f>
        <v>2000</v>
      </c>
      <c r="F33" s="7">
        <f>IF($A33="","",SUMIFS('SFA-School Level'!$F:$F,'SFA-School Level'!$A:$A,$A33))</f>
        <v>1433</v>
      </c>
      <c r="G33" s="5">
        <f t="shared" si="1"/>
        <v>0.71650000000000003</v>
      </c>
      <c r="H33" s="17" t="str">
        <f t="shared" si="2"/>
        <v/>
      </c>
      <c r="I33" s="17" t="str">
        <f t="shared" si="3"/>
        <v>X</v>
      </c>
      <c r="J33" s="17">
        <f>IF($A33="","",COUNTIFS('SFA-School Level'!$A:$A,$A33,'SFA-School Level'!$H:$H,"X"))</f>
        <v>0</v>
      </c>
      <c r="K33" s="17">
        <f>IF($A33="","",COUNTIFS('SFA-School Level'!$A:$A,$A33,'SFA-School Level'!$I:$I,"X"))</f>
        <v>11</v>
      </c>
      <c r="L33" s="37" t="str">
        <f>IF($A33="","",IFERROR(INDEX(GroupData!$H:$H,MATCH($A33,GroupData!$A:$A,0)),""))</f>
        <v>District-wide</v>
      </c>
      <c r="M33" s="16" t="str">
        <f>IF($A33="","",IFERROR(INDEX(GroupData!$J:$J,MATCH($A33,GroupData!$A:$A,0)),""))</f>
        <v>2022 - 2023</v>
      </c>
      <c r="N33" s="16" t="str">
        <f>IF($A33="","",IFERROR(INDEX(GroupData!$K:$K,MATCH($A33,GroupData!$A:$A,0)),""))</f>
        <v>2025 - 2026</v>
      </c>
      <c r="O33" s="45" t="str">
        <f t="shared" si="0"/>
        <v/>
      </c>
    </row>
    <row r="34" spans="1:15" x14ac:dyDescent="0.25">
      <c r="A34" s="11">
        <v>33</v>
      </c>
      <c r="B34" s="8" t="s">
        <v>614</v>
      </c>
      <c r="C34" s="16">
        <f>IF($A34="","",COUNTIFS('SFA-School Level'!$A:$A,$A34))</f>
        <v>49</v>
      </c>
      <c r="D34" s="10">
        <v>2024</v>
      </c>
      <c r="E34" s="7">
        <f>IF($A34="","",SUMIFS('SFA-School Level'!$E:$E,'SFA-School Level'!$A:$A,$A34))</f>
        <v>19163</v>
      </c>
      <c r="F34" s="7">
        <f>IF($A34="","",SUMIFS('SFA-School Level'!$F:$F,'SFA-School Level'!$A:$A,$A34))</f>
        <v>4922</v>
      </c>
      <c r="G34" s="5">
        <f t="shared" si="1"/>
        <v>0.2568491363565204</v>
      </c>
      <c r="H34" s="17" t="str">
        <f t="shared" si="2"/>
        <v/>
      </c>
      <c r="I34" s="17" t="str">
        <f t="shared" si="3"/>
        <v/>
      </c>
      <c r="J34" s="17">
        <f>IF($A34="","",COUNTIFS('SFA-School Level'!$A:$A,$A34,'SFA-School Level'!$H:$H,"X"))</f>
        <v>18</v>
      </c>
      <c r="K34" s="17">
        <f>IF($A34="","",COUNTIFS('SFA-School Level'!$A:$A,$A34,'SFA-School Level'!$I:$I,"X"))</f>
        <v>5</v>
      </c>
      <c r="L34" s="37" t="str">
        <f>IF($A34="","",IFERROR(INDEX(GroupData!$H:$H,MATCH($A34,GroupData!$A:$A,0)),""))</f>
        <v>Partial</v>
      </c>
      <c r="M34" s="16" t="str">
        <f>IF($A34="","",IFERROR(INDEX(GroupData!$J:$J,MATCH($A34,GroupData!$A:$A,0)),""))</f>
        <v/>
      </c>
      <c r="N34" s="16" t="str">
        <f>IF($A34="","",IFERROR(INDEX(GroupData!$K:$K,MATCH($A34,GroupData!$A:$A,0)),""))</f>
        <v/>
      </c>
      <c r="O34" s="45" t="str">
        <f t="shared" ref="O34:O65" si="4">IF($N34="","",IF(1*RIGHT($N34,4)=_cepBaseYr,"X",""))</f>
        <v/>
      </c>
    </row>
    <row r="35" spans="1:15" x14ac:dyDescent="0.25">
      <c r="A35" s="11">
        <v>98</v>
      </c>
      <c r="B35" s="8" t="s">
        <v>7</v>
      </c>
      <c r="C35" s="16">
        <f>IF($A35="","",COUNTIFS('SFA-School Level'!$A:$A,$A35))</f>
        <v>1</v>
      </c>
      <c r="D35" s="10">
        <v>2024</v>
      </c>
      <c r="E35" s="7">
        <f>IF($A35="","",SUMIFS('SFA-School Level'!$E:$E,'SFA-School Level'!$A:$A,$A35))</f>
        <v>354</v>
      </c>
      <c r="F35" s="7">
        <f>IF($A35="","",SUMIFS('SFA-School Level'!$F:$F,'SFA-School Level'!$A:$A,$A35))</f>
        <v>163</v>
      </c>
      <c r="G35" s="5">
        <f t="shared" si="1"/>
        <v>0.46045197740112992</v>
      </c>
      <c r="H35" s="17" t="str">
        <f t="shared" si="2"/>
        <v/>
      </c>
      <c r="I35" s="17" t="str">
        <f t="shared" si="3"/>
        <v>X</v>
      </c>
      <c r="J35" s="17">
        <f>IF($A35="","",COUNTIFS('SFA-School Level'!$A:$A,$A35,'SFA-School Level'!$H:$H,"X"))</f>
        <v>0</v>
      </c>
      <c r="K35" s="17">
        <f>IF($A35="","",COUNTIFS('SFA-School Level'!$A:$A,$A35,'SFA-School Level'!$I:$I,"X"))</f>
        <v>1</v>
      </c>
      <c r="L35" s="37" t="str">
        <f>IF($A35="","",IFERROR(INDEX(GroupData!$H:$H,MATCH($A35,GroupData!$A:$A,0)),""))</f>
        <v>District (grouped or indiv. sites)</v>
      </c>
      <c r="M35" s="39" t="str">
        <f>IF($A35="","",IFERROR(INDEX(GroupData!$J:$J,MATCH($A35,GroupData!$A:$A,0)),""))</f>
        <v/>
      </c>
      <c r="N35" s="16" t="str">
        <f>IF($A35="","",IFERROR(INDEX(GroupData!$K:$K,MATCH($A35,GroupData!$A:$A,0)),""))</f>
        <v/>
      </c>
      <c r="O35" s="45" t="str">
        <f t="shared" si="4"/>
        <v/>
      </c>
    </row>
    <row r="36" spans="1:15" x14ac:dyDescent="0.25">
      <c r="A36" s="11">
        <v>34</v>
      </c>
      <c r="B36" s="8" t="s">
        <v>615</v>
      </c>
      <c r="C36" s="16">
        <f>IF($A36="","",COUNTIFS('SFA-School Level'!$A:$A,$A36))</f>
        <v>2</v>
      </c>
      <c r="D36" s="10">
        <v>2024</v>
      </c>
      <c r="E36" s="7">
        <f>IF($A36="","",SUMIFS('SFA-School Level'!$E:$E,'SFA-School Level'!$A:$A,$A36))</f>
        <v>163</v>
      </c>
      <c r="F36" s="7">
        <v>74</v>
      </c>
      <c r="G36" s="5">
        <f t="shared" si="1"/>
        <v>0.45398773006134968</v>
      </c>
      <c r="H36" s="17" t="str">
        <f t="shared" si="2"/>
        <v/>
      </c>
      <c r="I36" s="17" t="str">
        <f t="shared" si="3"/>
        <v>X</v>
      </c>
      <c r="J36" s="17">
        <f>IF($A36="","",COUNTIFS('SFA-School Level'!$A:$A,$A36,'SFA-School Level'!$H:$H,"X"))</f>
        <v>0</v>
      </c>
      <c r="K36" s="17">
        <f>IF($A36="","",COUNTIFS('SFA-School Level'!$A:$A,$A36,'SFA-School Level'!$I:$I,"X"))</f>
        <v>1</v>
      </c>
      <c r="L36" s="37" t="str">
        <f>IF($A36="","",IFERROR(INDEX(GroupData!$H:$H,MATCH($A36,GroupData!$A:$A,0)),""))</f>
        <v>District (grouped or indiv. sites)</v>
      </c>
      <c r="M36" s="16" t="str">
        <f>IF($A36="","",IFERROR(INDEX(GroupData!$J:$J,MATCH($A36,GroupData!$A:$A,0)),""))</f>
        <v/>
      </c>
      <c r="N36" s="38" t="str">
        <f>IF($A36="","",IFERROR(INDEX(GroupData!$K:$K,MATCH($A36,GroupData!$A:$A,0)),""))</f>
        <v/>
      </c>
      <c r="O36" s="45" t="str">
        <f t="shared" si="4"/>
        <v/>
      </c>
    </row>
    <row r="37" spans="1:15" x14ac:dyDescent="0.25">
      <c r="A37" s="11">
        <v>35</v>
      </c>
      <c r="B37" s="8" t="s">
        <v>6</v>
      </c>
      <c r="C37" s="16">
        <f>IF($A37="","",COUNTIFS('SFA-School Level'!$A:$A,$A37))</f>
        <v>4</v>
      </c>
      <c r="D37" s="10">
        <v>2024</v>
      </c>
      <c r="E37" s="7">
        <f>IF($A37="","",SUMIFS('SFA-School Level'!$E:$E,'SFA-School Level'!$A:$A,$A37))</f>
        <v>707</v>
      </c>
      <c r="F37" s="7">
        <f>IF($A37="","",SUMIFS('SFA-School Level'!$F:$F,'SFA-School Level'!$A:$A,$A37))</f>
        <v>395</v>
      </c>
      <c r="G37" s="5">
        <f t="shared" si="1"/>
        <v>0.55869872701555867</v>
      </c>
      <c r="H37" s="17" t="str">
        <f t="shared" si="2"/>
        <v/>
      </c>
      <c r="I37" s="17" t="str">
        <f t="shared" si="3"/>
        <v>X</v>
      </c>
      <c r="J37" s="17">
        <f>IF($A37="","",COUNTIFS('SFA-School Level'!$A:$A,$A37,'SFA-School Level'!$H:$H,"X"))</f>
        <v>0</v>
      </c>
      <c r="K37" s="17">
        <f>IF($A37="","",COUNTIFS('SFA-School Level'!$A:$A,$A37,'SFA-School Level'!$I:$I,"X"))</f>
        <v>3</v>
      </c>
      <c r="L37" s="37" t="str">
        <f>IF($A37="","",IFERROR(INDEX(GroupData!$H:$H,MATCH($A37,GroupData!$A:$A,0)),""))</f>
        <v>District-wide</v>
      </c>
      <c r="M37" s="16" t="str">
        <f>IF($A37="","",IFERROR(INDEX(GroupData!$J:$J,MATCH($A37,GroupData!$A:$A,0)),""))</f>
        <v>2022 - 2023</v>
      </c>
      <c r="N37" s="16" t="str">
        <f>IF($A37="","",IFERROR(INDEX(GroupData!$K:$K,MATCH($A37,GroupData!$A:$A,0)),""))</f>
        <v>2025 - 2026</v>
      </c>
      <c r="O37" s="45" t="str">
        <f t="shared" si="4"/>
        <v/>
      </c>
    </row>
    <row r="38" spans="1:15" x14ac:dyDescent="0.25">
      <c r="A38" s="11">
        <v>36</v>
      </c>
      <c r="B38" s="8" t="s">
        <v>616</v>
      </c>
      <c r="C38" s="16">
        <f>IF($A38="","",COUNTIFS('SFA-School Level'!$A:$A,$A38))</f>
        <v>11</v>
      </c>
      <c r="D38" s="10">
        <v>2024</v>
      </c>
      <c r="E38" s="7">
        <f>IF($A38="","",SUMIFS('SFA-School Level'!$E:$E,'SFA-School Level'!$A:$A,$A38))</f>
        <v>2007</v>
      </c>
      <c r="F38" s="7">
        <f>IF($A38="","",SUMIFS('SFA-School Level'!$F:$F,'SFA-School Level'!$A:$A,$A38))</f>
        <v>502</v>
      </c>
      <c r="G38" s="5">
        <f t="shared" si="1"/>
        <v>0.25012456402590932</v>
      </c>
      <c r="H38" s="17" t="str">
        <f t="shared" si="2"/>
        <v/>
      </c>
      <c r="I38" s="17" t="str">
        <f t="shared" si="3"/>
        <v/>
      </c>
      <c r="J38" s="17">
        <f>IF($A38="","",COUNTIFS('SFA-School Level'!$A:$A,$A38,'SFA-School Level'!$H:$H,"X"))</f>
        <v>3</v>
      </c>
      <c r="K38" s="17">
        <f>IF($A38="","",COUNTIFS('SFA-School Level'!$A:$A,$A38,'SFA-School Level'!$I:$I,"X"))</f>
        <v>0</v>
      </c>
      <c r="L38" s="37" t="str">
        <f>IF($A38="","",IFERROR(INDEX(GroupData!$H:$H,MATCH($A38,GroupData!$A:$A,0)),""))</f>
        <v>Partial</v>
      </c>
      <c r="M38" s="16" t="str">
        <f>IF($A38="","",IFERROR(INDEX(GroupData!$J:$J,MATCH($A38,GroupData!$A:$A,0)),""))</f>
        <v/>
      </c>
      <c r="N38" s="16" t="str">
        <f>IF($A38="","",IFERROR(INDEX(GroupData!$K:$K,MATCH($A38,GroupData!$A:$A,0)),""))</f>
        <v/>
      </c>
      <c r="O38" s="45" t="str">
        <f t="shared" si="4"/>
        <v/>
      </c>
    </row>
    <row r="39" spans="1:15" x14ac:dyDescent="0.25">
      <c r="A39" s="11">
        <v>37</v>
      </c>
      <c r="B39" s="8" t="s">
        <v>617</v>
      </c>
      <c r="C39" s="16">
        <f>IF($A39="","",COUNTIFS('SFA-School Level'!$A:$A,$A39))</f>
        <v>13</v>
      </c>
      <c r="D39" s="10">
        <v>2024</v>
      </c>
      <c r="E39" s="7">
        <f>IF($A39="","",SUMIFS('SFA-School Level'!$E:$E,'SFA-School Level'!$A:$A,$A39))</f>
        <v>1972</v>
      </c>
      <c r="F39" s="7">
        <f>IF($A39="","",SUMIFS('SFA-School Level'!$F:$F,'SFA-School Level'!$A:$A,$A39))</f>
        <v>1315</v>
      </c>
      <c r="G39" s="5">
        <f t="shared" si="1"/>
        <v>0.66683569979716029</v>
      </c>
      <c r="H39" s="17" t="str">
        <f t="shared" si="2"/>
        <v/>
      </c>
      <c r="I39" s="17" t="str">
        <f t="shared" si="3"/>
        <v>X</v>
      </c>
      <c r="J39" s="17">
        <f>IF($A39="","",COUNTIFS('SFA-School Level'!$A:$A,$A39,'SFA-School Level'!$H:$H,"X"))</f>
        <v>0</v>
      </c>
      <c r="K39" s="17">
        <f>IF($A39="","",COUNTIFS('SFA-School Level'!$A:$A,$A39,'SFA-School Level'!$I:$I,"X"))</f>
        <v>13</v>
      </c>
      <c r="L39" s="37" t="str">
        <f>IF($A39="","",IFERROR(INDEX(GroupData!$H:$H,MATCH($A39,GroupData!$A:$A,0)),""))</f>
        <v>District-wide</v>
      </c>
      <c r="M39" s="16" t="str">
        <f>IF($A39="","",IFERROR(INDEX(GroupData!$J:$J,MATCH($A39,GroupData!$A:$A,0)),""))</f>
        <v>2022 - 2023</v>
      </c>
      <c r="N39" s="16" t="str">
        <f>IF($A39="","",IFERROR(INDEX(GroupData!$K:$K,MATCH($A39,GroupData!$A:$A,0)),""))</f>
        <v>2025 - 2026</v>
      </c>
      <c r="O39" s="45" t="str">
        <f t="shared" si="4"/>
        <v/>
      </c>
    </row>
    <row r="40" spans="1:15" x14ac:dyDescent="0.25">
      <c r="A40" s="11">
        <v>38</v>
      </c>
      <c r="B40" s="8" t="s">
        <v>618</v>
      </c>
      <c r="C40" s="16">
        <f>IF($A40="","",COUNTIFS('SFA-School Level'!$A:$A,$A40))</f>
        <v>1</v>
      </c>
      <c r="D40" s="10">
        <v>2024</v>
      </c>
      <c r="E40" s="7">
        <f>IF($A40="","",SUMIFS('SFA-School Level'!$E:$E,'SFA-School Level'!$A:$A,$A40))</f>
        <v>13</v>
      </c>
      <c r="F40" s="7">
        <f>IF($A40="","",SUMIFS('SFA-School Level'!$F:$F,'SFA-School Level'!$A:$A,$A40))</f>
        <v>1</v>
      </c>
      <c r="G40" s="5">
        <f t="shared" si="1"/>
        <v>7.6923076923076927E-2</v>
      </c>
      <c r="H40" s="17" t="str">
        <f t="shared" si="2"/>
        <v/>
      </c>
      <c r="I40" s="17" t="str">
        <f t="shared" si="3"/>
        <v/>
      </c>
      <c r="J40" s="17">
        <f>IF($A40="","",COUNTIFS('SFA-School Level'!$A:$A,$A40,'SFA-School Level'!$H:$H,"X"))</f>
        <v>0</v>
      </c>
      <c r="K40" s="17">
        <f>IF($A40="","",COUNTIFS('SFA-School Level'!$A:$A,$A40,'SFA-School Level'!$I:$I,"X"))</f>
        <v>0</v>
      </c>
      <c r="L40" s="37" t="str">
        <f>IF($A40="","",IFERROR(INDEX(GroupData!$H:$H,MATCH($A40,GroupData!$A:$A,0)),""))</f>
        <v/>
      </c>
      <c r="M40" s="16" t="str">
        <f>IF($A40="","",IFERROR(INDEX(GroupData!$J:$J,MATCH($A40,GroupData!$A:$A,0)),""))</f>
        <v/>
      </c>
      <c r="N40" s="38" t="str">
        <f>IF($A40="","",IFERROR(INDEX(GroupData!$K:$K,MATCH($A40,GroupData!$A:$A,0)),""))</f>
        <v/>
      </c>
      <c r="O40" s="45" t="str">
        <f t="shared" si="4"/>
        <v/>
      </c>
    </row>
    <row r="41" spans="1:15" x14ac:dyDescent="0.25">
      <c r="A41" s="11">
        <v>39</v>
      </c>
      <c r="B41" s="8" t="s">
        <v>619</v>
      </c>
      <c r="C41" s="16">
        <f>IF($A41="","",COUNTIFS('SFA-School Level'!$A:$A,$A41))</f>
        <v>3</v>
      </c>
      <c r="D41" s="10">
        <v>2024</v>
      </c>
      <c r="E41" s="7">
        <f>IF($A41="","",SUMIFS('SFA-School Level'!$E:$E,'SFA-School Level'!$A:$A,$A41))</f>
        <v>456</v>
      </c>
      <c r="F41" s="7">
        <f>IF($A41="","",SUMIFS('SFA-School Level'!$F:$F,'SFA-School Level'!$A:$A,$A41))</f>
        <v>145</v>
      </c>
      <c r="G41" s="5">
        <f t="shared" si="1"/>
        <v>0.31798245614035087</v>
      </c>
      <c r="H41" s="17" t="str">
        <f t="shared" si="2"/>
        <v>X</v>
      </c>
      <c r="I41" s="17" t="str">
        <f t="shared" si="3"/>
        <v/>
      </c>
      <c r="J41" s="17">
        <f>IF($A41="","",COUNTIFS('SFA-School Level'!$A:$A,$A41,'SFA-School Level'!$H:$H,"X"))</f>
        <v>2</v>
      </c>
      <c r="K41" s="17">
        <f>IF($A41="","",COUNTIFS('SFA-School Level'!$A:$A,$A41,'SFA-School Level'!$I:$I,"X"))</f>
        <v>0</v>
      </c>
      <c r="L41" s="37" t="str">
        <f>IF($A41="","",IFERROR(INDEX(GroupData!$H:$H,MATCH($A41,GroupData!$A:$A,0)),""))</f>
        <v>Partial</v>
      </c>
      <c r="M41" s="16" t="str">
        <f>IF($A41="","",IFERROR(INDEX(GroupData!$J:$J,MATCH($A41,GroupData!$A:$A,0)),""))</f>
        <v/>
      </c>
      <c r="N41" s="38" t="str">
        <f>IF($A41="","",IFERROR(INDEX(GroupData!$K:$K,MATCH($A41,GroupData!$A:$A,0)),""))</f>
        <v/>
      </c>
      <c r="O41" s="45" t="str">
        <f t="shared" si="4"/>
        <v/>
      </c>
    </row>
    <row r="42" spans="1:15" x14ac:dyDescent="0.25">
      <c r="A42" s="11">
        <v>40</v>
      </c>
      <c r="B42" s="8" t="s">
        <v>620</v>
      </c>
      <c r="C42" s="16">
        <f>IF($A42="","",COUNTIFS('SFA-School Level'!$A:$A,$A42))</f>
        <v>2</v>
      </c>
      <c r="D42" s="10">
        <v>2024</v>
      </c>
      <c r="E42" s="7">
        <f>IF($A42="","",SUMIFS('SFA-School Level'!$E:$E,'SFA-School Level'!$A:$A,$A42))</f>
        <v>83</v>
      </c>
      <c r="F42" s="7">
        <f>IF($A42="","",SUMIFS('SFA-School Level'!$F:$F,'SFA-School Level'!$A:$A,$A42))</f>
        <v>2</v>
      </c>
      <c r="G42" s="5">
        <f t="shared" si="1"/>
        <v>2.4096385542168676E-2</v>
      </c>
      <c r="H42" s="17" t="str">
        <f t="shared" si="2"/>
        <v/>
      </c>
      <c r="I42" s="17" t="str">
        <f t="shared" si="3"/>
        <v/>
      </c>
      <c r="J42" s="17">
        <f>IF($A42="","",COUNTIFS('SFA-School Level'!$A:$A,$A42,'SFA-School Level'!$H:$H,"X"))</f>
        <v>0</v>
      </c>
      <c r="K42" s="17">
        <f>IF($A42="","",COUNTIFS('SFA-School Level'!$A:$A,$A42,'SFA-School Level'!$I:$I,"X"))</f>
        <v>0</v>
      </c>
      <c r="L42" s="37" t="str">
        <f>IF($A42="","",IFERROR(INDEX(GroupData!$H:$H,MATCH($A42,GroupData!$A:$A,0)),""))</f>
        <v/>
      </c>
      <c r="M42" s="16" t="str">
        <f>IF($A42="","",IFERROR(INDEX(GroupData!$J:$J,MATCH($A42,GroupData!$A:$A,0)),""))</f>
        <v/>
      </c>
      <c r="N42" s="38" t="str">
        <f>IF($A42="","",IFERROR(INDEX(GroupData!$K:$K,MATCH($A42,GroupData!$A:$A,0)),""))</f>
        <v/>
      </c>
      <c r="O42" s="45" t="str">
        <f t="shared" si="4"/>
        <v/>
      </c>
    </row>
    <row r="43" spans="1:15" x14ac:dyDescent="0.25">
      <c r="A43" s="11">
        <v>46</v>
      </c>
      <c r="B43" s="8" t="s">
        <v>621</v>
      </c>
      <c r="C43" s="16">
        <f>IF($A43="","",COUNTIFS('SFA-School Level'!$A:$A,$A43))</f>
        <v>1</v>
      </c>
      <c r="D43" s="10">
        <v>2024</v>
      </c>
      <c r="E43" s="7">
        <f>IF($A43="","",SUMIFS('SFA-School Level'!$E:$E,'SFA-School Level'!$A:$A,$A43))</f>
        <v>198</v>
      </c>
      <c r="F43" s="7">
        <f>IF($A43="","",SUMIFS('SFA-School Level'!$F:$F,'SFA-School Level'!$A:$A,$A43))</f>
        <v>126</v>
      </c>
      <c r="G43" s="5">
        <f t="shared" si="1"/>
        <v>0.63636363636363635</v>
      </c>
      <c r="H43" s="17" t="str">
        <f t="shared" si="2"/>
        <v/>
      </c>
      <c r="I43" s="17" t="str">
        <f t="shared" si="3"/>
        <v>X</v>
      </c>
      <c r="J43" s="17">
        <f>IF($A43="","",COUNTIFS('SFA-School Level'!$A:$A,$A43,'SFA-School Level'!$H:$H,"X"))</f>
        <v>0</v>
      </c>
      <c r="K43" s="17">
        <f>IF($A43="","",COUNTIFS('SFA-School Level'!$A:$A,$A43,'SFA-School Level'!$I:$I,"X"))</f>
        <v>1</v>
      </c>
      <c r="L43" s="37" t="str">
        <f>IF($A43="","",IFERROR(INDEX(GroupData!$H:$H,MATCH($A43,GroupData!$A:$A,0)),""))</f>
        <v>District (grouped or indiv. sites)</v>
      </c>
      <c r="M43" s="16" t="str">
        <f>IF($A43="","",IFERROR(INDEX(GroupData!$J:$J,MATCH($A43,GroupData!$A:$A,0)),""))</f>
        <v/>
      </c>
      <c r="N43" s="38" t="str">
        <f>IF($A43="","",IFERROR(INDEX(GroupData!$K:$K,MATCH($A43,GroupData!$A:$A,0)),""))</f>
        <v/>
      </c>
      <c r="O43" s="45" t="str">
        <f t="shared" si="4"/>
        <v/>
      </c>
    </row>
    <row r="44" spans="1:15" x14ac:dyDescent="0.25">
      <c r="A44" s="11">
        <v>42</v>
      </c>
      <c r="B44" s="8" t="s">
        <v>622</v>
      </c>
      <c r="C44" s="16">
        <f>IF($A44="","",COUNTIFS('SFA-School Level'!$A:$A,$A44))</f>
        <v>6</v>
      </c>
      <c r="D44" s="10">
        <v>2024</v>
      </c>
      <c r="E44" s="7">
        <f>IF($A44="","",SUMIFS('SFA-School Level'!$E:$E,'SFA-School Level'!$A:$A,$A44))</f>
        <v>1112</v>
      </c>
      <c r="F44" s="7">
        <f>IF($A44="","",SUMIFS('SFA-School Level'!$F:$F,'SFA-School Level'!$A:$A,$A44))</f>
        <v>235</v>
      </c>
      <c r="G44" s="5">
        <f t="shared" si="1"/>
        <v>0.21133093525179855</v>
      </c>
      <c r="H44" s="17" t="str">
        <f t="shared" si="2"/>
        <v/>
      </c>
      <c r="I44" s="17" t="str">
        <f t="shared" si="3"/>
        <v/>
      </c>
      <c r="J44" s="17">
        <f>IF($A44="","",COUNTIFS('SFA-School Level'!$A:$A,$A44,'SFA-School Level'!$H:$H,"X"))</f>
        <v>0</v>
      </c>
      <c r="K44" s="17">
        <f>IF($A44="","",COUNTIFS('SFA-School Level'!$A:$A,$A44,'SFA-School Level'!$I:$I,"X"))</f>
        <v>1</v>
      </c>
      <c r="L44" s="37" t="str">
        <f>IF($A44="","",IFERROR(INDEX(GroupData!$H:$H,MATCH($A44,GroupData!$A:$A,0)),""))</f>
        <v>Not participating</v>
      </c>
      <c r="M44" s="16" t="str">
        <f>IF($A44="","",IFERROR(INDEX(GroupData!$J:$J,MATCH($A44,GroupData!$A:$A,0)),""))</f>
        <v/>
      </c>
      <c r="N44" s="38" t="str">
        <f>IF($A44="","",IFERROR(INDEX(GroupData!$K:$K,MATCH($A44,GroupData!$A:$A,0)),""))</f>
        <v/>
      </c>
      <c r="O44" s="45" t="str">
        <f t="shared" si="4"/>
        <v/>
      </c>
    </row>
    <row r="45" spans="1:15" x14ac:dyDescent="0.25">
      <c r="A45" s="11">
        <v>43</v>
      </c>
      <c r="B45" s="8" t="s">
        <v>623</v>
      </c>
      <c r="C45" s="16">
        <f>IF($A45="","",COUNTIFS('SFA-School Level'!$A:$A,$A45))</f>
        <v>1</v>
      </c>
      <c r="D45" s="10">
        <v>2024</v>
      </c>
      <c r="E45" s="7">
        <f>IF($A45="","",SUMIFS('SFA-School Level'!$E:$E,'SFA-School Level'!$A:$A,$A45))</f>
        <v>0</v>
      </c>
      <c r="F45" s="7">
        <f>IF($A45="","",SUMIFS('SFA-School Level'!$F:$F,'SFA-School Level'!$A:$A,$A45))</f>
        <v>0</v>
      </c>
      <c r="G45" s="5" t="str">
        <f t="shared" si="1"/>
        <v>N/A</v>
      </c>
      <c r="H45" s="17" t="str">
        <f t="shared" si="2"/>
        <v/>
      </c>
      <c r="I45" s="17" t="str">
        <f t="shared" si="3"/>
        <v/>
      </c>
      <c r="J45" s="17">
        <f>IF($A45="","",COUNTIFS('SFA-School Level'!$A:$A,$A45,'SFA-School Level'!$H:$H,"X"))</f>
        <v>0</v>
      </c>
      <c r="K45" s="17">
        <f>IF($A45="","",COUNTIFS('SFA-School Level'!$A:$A,$A45,'SFA-School Level'!$I:$I,"X"))</f>
        <v>0</v>
      </c>
      <c r="L45" s="37" t="str">
        <f>IF($A45="","",IFERROR(INDEX(GroupData!$H:$H,MATCH($A45,GroupData!$A:$A,0)),""))</f>
        <v/>
      </c>
      <c r="M45" s="16" t="str">
        <f>IF($A45="","",IFERROR(INDEX(GroupData!$J:$J,MATCH($A45,GroupData!$A:$A,0)),""))</f>
        <v/>
      </c>
      <c r="N45" s="38" t="str">
        <f>IF($A45="","",IFERROR(INDEX(GroupData!$K:$K,MATCH($A45,GroupData!$A:$A,0)),""))</f>
        <v/>
      </c>
      <c r="O45" s="45" t="str">
        <f t="shared" si="4"/>
        <v/>
      </c>
    </row>
    <row r="46" spans="1:15" x14ac:dyDescent="0.25">
      <c r="A46" s="9">
        <v>44</v>
      </c>
      <c r="B46" s="9" t="s">
        <v>624</v>
      </c>
      <c r="C46" s="16">
        <f>IF($A46="","",COUNTIFS('SFA-School Level'!$A:$A,$A46))</f>
        <v>8</v>
      </c>
      <c r="D46" s="10">
        <v>2024</v>
      </c>
      <c r="E46" s="7">
        <f>IF($A46="","",SUMIFS('SFA-School Level'!$E:$E,'SFA-School Level'!$A:$A,$A46))</f>
        <v>173</v>
      </c>
      <c r="F46" s="7">
        <f>IF($A46="","",SUMIFS('SFA-School Level'!$F:$F,'SFA-School Level'!$A:$A,$A46))</f>
        <v>71</v>
      </c>
      <c r="G46" s="5">
        <f t="shared" si="1"/>
        <v>0.41040462427745666</v>
      </c>
      <c r="H46" s="17" t="str">
        <f t="shared" si="2"/>
        <v/>
      </c>
      <c r="I46" s="17" t="str">
        <f t="shared" si="3"/>
        <v>X</v>
      </c>
      <c r="J46" s="17">
        <f>IF($A46="","",COUNTIFS('SFA-School Level'!$A:$A,$A46,'SFA-School Level'!$H:$H,"X"))</f>
        <v>1</v>
      </c>
      <c r="K46" s="17">
        <v>5</v>
      </c>
      <c r="L46" s="37" t="str">
        <f>IF($A46="","",IFERROR(INDEX(GroupData!$H:$H,MATCH($A46,GroupData!$A:$A,0)),""))</f>
        <v>Partial</v>
      </c>
      <c r="M46" s="40" t="str">
        <f>IF($A46="","",IFERROR(INDEX(GroupData!$J:$J,MATCH($A46,GroupData!$A:$A,0)),""))</f>
        <v/>
      </c>
      <c r="N46" s="40" t="str">
        <f>IF($A46="","",IFERROR(INDEX(GroupData!$K:$K,MATCH($A46,GroupData!$A:$A,0)),""))</f>
        <v/>
      </c>
      <c r="O46" s="45" t="str">
        <f t="shared" si="4"/>
        <v/>
      </c>
    </row>
    <row r="47" spans="1:15" x14ac:dyDescent="0.25">
      <c r="A47" s="9">
        <v>45</v>
      </c>
      <c r="B47" s="9" t="s">
        <v>625</v>
      </c>
      <c r="C47" s="16">
        <f>IF($A47="","",COUNTIFS('SFA-School Level'!$A:$A,$A47))</f>
        <v>8</v>
      </c>
      <c r="D47" s="10">
        <v>2024</v>
      </c>
      <c r="E47" s="7">
        <f>IF($A47="","",SUMIFS('SFA-School Level'!$E:$E,'SFA-School Level'!$A:$A,$A47))</f>
        <v>622</v>
      </c>
      <c r="F47" s="7">
        <f>IF($A47="","",SUMIFS('SFA-School Level'!$F:$F,'SFA-School Level'!$A:$A,$A47))</f>
        <v>485</v>
      </c>
      <c r="G47" s="5">
        <f t="shared" si="1"/>
        <v>0.77974276527331188</v>
      </c>
      <c r="H47" s="17" t="str">
        <f t="shared" si="2"/>
        <v/>
      </c>
      <c r="I47" s="17" t="str">
        <f t="shared" si="3"/>
        <v>X</v>
      </c>
      <c r="J47" s="17">
        <f>IF($A47="","",COUNTIFS('SFA-School Level'!$A:$A,$A47,'SFA-School Level'!$H:$H,"X"))</f>
        <v>0</v>
      </c>
      <c r="K47" s="17">
        <f>IF($A47="","",COUNTIFS('SFA-School Level'!$A:$A,$A47,'SFA-School Level'!$I:$I,"X"))</f>
        <v>8</v>
      </c>
      <c r="L47" s="37" t="str">
        <f>IF($A47="","",IFERROR(INDEX(GroupData!$H:$H,MATCH($A47,GroupData!$A:$A,0)),""))</f>
        <v>District-wide</v>
      </c>
      <c r="M47" s="40" t="str">
        <f>IF($A47="","",IFERROR(INDEX(GroupData!$J:$J,MATCH($A47,GroupData!$A:$A,0)),""))</f>
        <v>2020 - 2021</v>
      </c>
      <c r="N47" s="40" t="str">
        <f>IF($A47="","",IFERROR(INDEX(GroupData!$K:$K,MATCH($A47,GroupData!$A:$A,0)),""))</f>
        <v>2023 - 2024</v>
      </c>
      <c r="O47" s="45" t="str">
        <f t="shared" si="4"/>
        <v/>
      </c>
    </row>
    <row r="48" spans="1:15" x14ac:dyDescent="0.25">
      <c r="A48" s="9">
        <v>53</v>
      </c>
      <c r="B48" s="9" t="s">
        <v>626</v>
      </c>
      <c r="C48" s="16">
        <f>IF($A48="","",COUNTIFS('SFA-School Level'!$A:$A,$A48))</f>
        <v>1</v>
      </c>
      <c r="D48" s="10">
        <v>2024</v>
      </c>
      <c r="E48" s="7">
        <f>IF($A48="","",SUMIFS('SFA-School Level'!$E:$E,'SFA-School Level'!$A:$A,$A48))</f>
        <v>0</v>
      </c>
      <c r="F48" s="7">
        <f>IF($A48="","",SUMIFS('SFA-School Level'!$F:$F,'SFA-School Level'!$A:$A,$A48))</f>
        <v>0</v>
      </c>
      <c r="G48" s="5" t="str">
        <f t="shared" si="1"/>
        <v>N/A</v>
      </c>
      <c r="H48" s="17" t="str">
        <f t="shared" si="2"/>
        <v/>
      </c>
      <c r="I48" s="17" t="str">
        <f t="shared" si="3"/>
        <v/>
      </c>
      <c r="J48" s="17">
        <f>IF($A48="","",COUNTIFS('SFA-School Level'!$A:$A,$A48,'SFA-School Level'!$H:$H,"X"))</f>
        <v>0</v>
      </c>
      <c r="K48" s="17">
        <f>IF($A48="","",COUNTIFS('SFA-School Level'!$A:$A,$A48,'SFA-School Level'!$I:$I,"X"))</f>
        <v>0</v>
      </c>
      <c r="L48" s="37" t="str">
        <f>IF($A48="","",IFERROR(INDEX(GroupData!$H:$H,MATCH($A48,GroupData!$A:$A,0)),""))</f>
        <v/>
      </c>
      <c r="M48" s="40" t="str">
        <f>IF($A48="","",IFERROR(INDEX(GroupData!$J:$J,MATCH($A48,GroupData!$A:$A,0)),""))</f>
        <v/>
      </c>
      <c r="N48" s="40" t="str">
        <f>IF($A48="","",IFERROR(INDEX(GroupData!$K:$K,MATCH($A48,GroupData!$A:$A,0)),""))</f>
        <v/>
      </c>
      <c r="O48" s="45" t="str">
        <f t="shared" si="4"/>
        <v/>
      </c>
    </row>
    <row r="49" spans="1:15" x14ac:dyDescent="0.25">
      <c r="A49" s="9">
        <v>47</v>
      </c>
      <c r="B49" s="9" t="s">
        <v>627</v>
      </c>
      <c r="C49" s="16">
        <f>IF($A49="","",COUNTIFS('SFA-School Level'!$A:$A,$A49))</f>
        <v>2</v>
      </c>
      <c r="D49" s="10">
        <v>2024</v>
      </c>
      <c r="E49" s="7">
        <f>IF($A49="","",SUMIFS('SFA-School Level'!$E:$E,'SFA-School Level'!$A:$A,$A49))</f>
        <v>351</v>
      </c>
      <c r="F49" s="7">
        <f>IF($A49="","",SUMIFS('SFA-School Level'!$F:$F,'SFA-School Level'!$A:$A,$A49))</f>
        <v>25</v>
      </c>
      <c r="G49" s="5">
        <f t="shared" si="1"/>
        <v>7.1225071225071226E-2</v>
      </c>
      <c r="H49" s="17" t="str">
        <f t="shared" si="2"/>
        <v/>
      </c>
      <c r="I49" s="17" t="str">
        <f t="shared" si="3"/>
        <v/>
      </c>
      <c r="J49" s="17">
        <f>IF($A49="","",COUNTIFS('SFA-School Level'!$A:$A,$A49,'SFA-School Level'!$H:$H,"X"))</f>
        <v>0</v>
      </c>
      <c r="K49" s="17">
        <f>IF($A49="","",COUNTIFS('SFA-School Level'!$A:$A,$A49,'SFA-School Level'!$I:$I,"X"))</f>
        <v>0</v>
      </c>
      <c r="L49" s="37" t="str">
        <f>IF($A49="","",IFERROR(INDEX(GroupData!$H:$H,MATCH($A49,GroupData!$A:$A,0)),""))</f>
        <v>Not participating</v>
      </c>
      <c r="M49" s="40" t="str">
        <f>IF($A49="","",IFERROR(INDEX(GroupData!$J:$J,MATCH($A49,GroupData!$A:$A,0)),""))</f>
        <v/>
      </c>
      <c r="N49" s="40" t="str">
        <f>IF($A49="","",IFERROR(INDEX(GroupData!$K:$K,MATCH($A49,GroupData!$A:$A,0)),""))</f>
        <v/>
      </c>
      <c r="O49" s="45" t="str">
        <f t="shared" si="4"/>
        <v/>
      </c>
    </row>
    <row r="50" spans="1:15" x14ac:dyDescent="0.25">
      <c r="A50" s="9">
        <v>48</v>
      </c>
      <c r="B50" s="9" t="s">
        <v>628</v>
      </c>
      <c r="C50" s="16">
        <f>IF($A50="","",COUNTIFS('SFA-School Level'!$A:$A,$A50))</f>
        <v>4</v>
      </c>
      <c r="D50" s="10">
        <v>2024</v>
      </c>
      <c r="E50" s="7">
        <f>IF($A50="","",SUMIFS('SFA-School Level'!$E:$E,'SFA-School Level'!$A:$A,$A50))</f>
        <v>655</v>
      </c>
      <c r="F50" s="7">
        <f>IF($A50="","",SUMIFS('SFA-School Level'!$F:$F,'SFA-School Level'!$A:$A,$A50))</f>
        <v>142</v>
      </c>
      <c r="G50" s="5">
        <f t="shared" si="1"/>
        <v>0.21679389312977099</v>
      </c>
      <c r="H50" s="17" t="str">
        <f t="shared" si="2"/>
        <v/>
      </c>
      <c r="I50" s="17" t="str">
        <f t="shared" si="3"/>
        <v/>
      </c>
      <c r="J50" s="17">
        <f>IF($A50="","",COUNTIFS('SFA-School Level'!$A:$A,$A50,'SFA-School Level'!$H:$H,"X"))</f>
        <v>1</v>
      </c>
      <c r="K50" s="17">
        <f>IF($A50="","",COUNTIFS('SFA-School Level'!$A:$A,$A50,'SFA-School Level'!$I:$I,"X"))</f>
        <v>0</v>
      </c>
      <c r="L50" s="37" t="str">
        <f>IF($A50="","",IFERROR(INDEX(GroupData!$H:$H,MATCH($A50,GroupData!$A:$A,0)),""))</f>
        <v>Not participating</v>
      </c>
      <c r="M50" s="40" t="str">
        <f>IF($A50="","",IFERROR(INDEX(GroupData!$J:$J,MATCH($A50,GroupData!$A:$A,0)),""))</f>
        <v/>
      </c>
      <c r="N50" s="40" t="str">
        <f>IF($A50="","",IFERROR(INDEX(GroupData!$K:$K,MATCH($A50,GroupData!$A:$A,0)),""))</f>
        <v/>
      </c>
      <c r="O50" s="45" t="str">
        <f t="shared" si="4"/>
        <v/>
      </c>
    </row>
    <row r="51" spans="1:15" x14ac:dyDescent="0.25">
      <c r="A51" s="9">
        <v>49</v>
      </c>
      <c r="B51" s="9" t="s">
        <v>629</v>
      </c>
      <c r="C51" s="16">
        <f>IF($A51="","",COUNTIFS('SFA-School Level'!$A:$A,$A51))</f>
        <v>3</v>
      </c>
      <c r="D51" s="10">
        <v>2024</v>
      </c>
      <c r="E51" s="7">
        <f>IF($A51="","",SUMIFS('SFA-School Level'!$E:$E,'SFA-School Level'!$A:$A,$A51))</f>
        <v>65</v>
      </c>
      <c r="F51" s="7">
        <f>IF($A51="","",SUMIFS('SFA-School Level'!$F:$F,'SFA-School Level'!$A:$A,$A51))</f>
        <v>1</v>
      </c>
      <c r="G51" s="5">
        <f t="shared" si="1"/>
        <v>1.5384615384615385E-2</v>
      </c>
      <c r="H51" s="17" t="str">
        <f t="shared" si="2"/>
        <v/>
      </c>
      <c r="I51" s="17" t="str">
        <f t="shared" si="3"/>
        <v/>
      </c>
      <c r="J51" s="17">
        <f>IF($A51="","",COUNTIFS('SFA-School Level'!$A:$A,$A51,'SFA-School Level'!$H:$H,"X"))</f>
        <v>0</v>
      </c>
      <c r="K51" s="17">
        <f>IF($A51="","",COUNTIFS('SFA-School Level'!$A:$A,$A51,'SFA-School Level'!$I:$I,"X"))</f>
        <v>0</v>
      </c>
      <c r="L51" s="37" t="str">
        <f>IF($A51="","",IFERROR(INDEX(GroupData!$H:$H,MATCH($A51,GroupData!$A:$A,0)),""))</f>
        <v/>
      </c>
      <c r="M51" s="40" t="str">
        <f>IF($A51="","",IFERROR(INDEX(GroupData!$J:$J,MATCH($A51,GroupData!$A:$A,0)),""))</f>
        <v/>
      </c>
      <c r="N51" s="40" t="str">
        <f>IF($A51="","",IFERROR(INDEX(GroupData!$K:$K,MATCH($A51,GroupData!$A:$A,0)),""))</f>
        <v/>
      </c>
      <c r="O51" s="45" t="str">
        <f t="shared" si="4"/>
        <v/>
      </c>
    </row>
    <row r="52" spans="1:15" x14ac:dyDescent="0.25">
      <c r="A52" s="9">
        <v>50</v>
      </c>
      <c r="B52" s="9" t="s">
        <v>630</v>
      </c>
      <c r="C52" s="16">
        <f>IF($A52="","",COUNTIFS('SFA-School Level'!$A:$A,$A52))</f>
        <v>2</v>
      </c>
      <c r="D52" s="10">
        <v>2024</v>
      </c>
      <c r="E52" s="7">
        <f>IF($A52="","",SUMIFS('SFA-School Level'!$E:$E,'SFA-School Level'!$A:$A,$A52))</f>
        <v>0</v>
      </c>
      <c r="F52" s="7">
        <f>IF($A52="","",SUMIFS('SFA-School Level'!$F:$F,'SFA-School Level'!$A:$A,$A52))</f>
        <v>0</v>
      </c>
      <c r="G52" s="5" t="str">
        <f t="shared" si="1"/>
        <v>N/A</v>
      </c>
      <c r="H52" s="17" t="str">
        <f t="shared" si="2"/>
        <v/>
      </c>
      <c r="I52" s="17" t="str">
        <f t="shared" si="3"/>
        <v/>
      </c>
      <c r="J52" s="17">
        <f>IF($A52="","",COUNTIFS('SFA-School Level'!$A:$A,$A52,'SFA-School Level'!$H:$H,"X"))</f>
        <v>0</v>
      </c>
      <c r="K52" s="17">
        <f>IF($A52="","",COUNTIFS('SFA-School Level'!$A:$A,$A52,'SFA-School Level'!$I:$I,"X"))</f>
        <v>0</v>
      </c>
      <c r="L52" s="37" t="str">
        <f>IF($A52="","",IFERROR(INDEX(GroupData!$H:$H,MATCH($A52,GroupData!$A:$A,0)),""))</f>
        <v/>
      </c>
      <c r="M52" s="40" t="str">
        <f>IF($A52="","",IFERROR(INDEX(GroupData!$J:$J,MATCH($A52,GroupData!$A:$A,0)),""))</f>
        <v/>
      </c>
      <c r="N52" s="40" t="str">
        <f>IF($A52="","",IFERROR(INDEX(GroupData!$K:$K,MATCH($A52,GroupData!$A:$A,0)),""))</f>
        <v/>
      </c>
      <c r="O52" s="45" t="str">
        <f t="shared" si="4"/>
        <v/>
      </c>
    </row>
    <row r="53" spans="1:15" x14ac:dyDescent="0.25">
      <c r="A53" s="9">
        <v>51</v>
      </c>
      <c r="B53" s="9" t="s">
        <v>631</v>
      </c>
      <c r="C53" s="16">
        <f>IF($A53="","",COUNTIFS('SFA-School Level'!$A:$A,$A53))</f>
        <v>6</v>
      </c>
      <c r="D53" s="10">
        <v>2024</v>
      </c>
      <c r="E53" s="7">
        <f>IF($A53="","",SUMIFS('SFA-School Level'!$E:$E,'SFA-School Level'!$A:$A,$A53))</f>
        <v>209</v>
      </c>
      <c r="F53" s="7">
        <f>IF($A53="","",SUMIFS('SFA-School Level'!$F:$F,'SFA-School Level'!$A:$A,$A53))</f>
        <v>106</v>
      </c>
      <c r="G53" s="5">
        <f t="shared" si="1"/>
        <v>0.50717703349282295</v>
      </c>
      <c r="H53" s="17" t="str">
        <f t="shared" si="2"/>
        <v/>
      </c>
      <c r="I53" s="17" t="str">
        <f t="shared" si="3"/>
        <v>X</v>
      </c>
      <c r="J53" s="17">
        <f>IF($A53="","",COUNTIFS('SFA-School Level'!$A:$A,$A53,'SFA-School Level'!$H:$H,"X"))</f>
        <v>0</v>
      </c>
      <c r="K53" s="17">
        <f>IF($A53="","",COUNTIFS('SFA-School Level'!$A:$A,$A53,'SFA-School Level'!$I:$I,"X"))</f>
        <v>5</v>
      </c>
      <c r="L53" s="37" t="str">
        <f>IF($A53="","",IFERROR(INDEX(GroupData!$H:$H,MATCH($A53,GroupData!$A:$A,0)),""))</f>
        <v>District-wide</v>
      </c>
      <c r="M53" s="40" t="str">
        <f>IF($A53="","",IFERROR(INDEX(GroupData!$J:$J,MATCH($A53,GroupData!$A:$A,0)),""))</f>
        <v>2022 - 2023</v>
      </c>
      <c r="N53" s="40" t="str">
        <f>IF($A53="","",IFERROR(INDEX(GroupData!$K:$K,MATCH($A53,GroupData!$A:$A,0)),""))</f>
        <v>2025 - 2026</v>
      </c>
      <c r="O53" s="45" t="str">
        <f t="shared" si="4"/>
        <v/>
      </c>
    </row>
    <row r="54" spans="1:15" x14ac:dyDescent="0.25">
      <c r="A54" s="9">
        <v>52</v>
      </c>
      <c r="B54" s="9" t="s">
        <v>632</v>
      </c>
      <c r="C54" s="16">
        <f>IF($A54="","",COUNTIFS('SFA-School Level'!$A:$A,$A54))</f>
        <v>10</v>
      </c>
      <c r="D54" s="10">
        <v>2024</v>
      </c>
      <c r="E54" s="7">
        <f>IF($A54="","",SUMIFS('SFA-School Level'!$E:$E,'SFA-School Level'!$A:$A,$A54))</f>
        <v>347</v>
      </c>
      <c r="F54" s="7">
        <f>IF($A54="","",SUMIFS('SFA-School Level'!$F:$F,'SFA-School Level'!$A:$A,$A54))</f>
        <v>197</v>
      </c>
      <c r="G54" s="5">
        <f t="shared" si="1"/>
        <v>0.56772334293948123</v>
      </c>
      <c r="H54" s="17" t="str">
        <f t="shared" si="2"/>
        <v/>
      </c>
      <c r="I54" s="17" t="str">
        <f t="shared" si="3"/>
        <v>X</v>
      </c>
      <c r="J54" s="17">
        <f>IF($A54="","",COUNTIFS('SFA-School Level'!$A:$A,$A54,'SFA-School Level'!$H:$H,"X"))</f>
        <v>0</v>
      </c>
      <c r="K54" s="17">
        <v>9</v>
      </c>
      <c r="L54" s="37" t="str">
        <f>IF($A54="","",IFERROR(INDEX(GroupData!$H:$H,MATCH($A54,GroupData!$A:$A,0)),""))</f>
        <v>District (grouped or indiv. sites)</v>
      </c>
      <c r="M54" s="40" t="str">
        <f>IF($A54="","",IFERROR(INDEX(GroupData!$J:$J,MATCH($A54,GroupData!$A:$A,0)),""))</f>
        <v/>
      </c>
      <c r="N54" s="40" t="str">
        <f>IF($A54="","",IFERROR(INDEX(GroupData!$K:$K,MATCH($A54,GroupData!$A:$A,0)),""))</f>
        <v/>
      </c>
      <c r="O54" s="45" t="str">
        <f t="shared" si="4"/>
        <v/>
      </c>
    </row>
    <row r="55" spans="1:15" x14ac:dyDescent="0.25">
      <c r="A55" s="9">
        <v>54</v>
      </c>
      <c r="B55" s="9" t="s">
        <v>633</v>
      </c>
      <c r="C55" s="16">
        <f>IF($A55="","",COUNTIFS('SFA-School Level'!$A:$A,$A55))</f>
        <v>3</v>
      </c>
      <c r="D55" s="10">
        <v>2024</v>
      </c>
      <c r="E55" s="7">
        <f>IF($A55="","",SUMIFS('SFA-School Level'!$E:$E,'SFA-School Level'!$A:$A,$A55))</f>
        <v>445</v>
      </c>
      <c r="F55" s="7">
        <f>IF($A55="","",SUMIFS('SFA-School Level'!$F:$F,'SFA-School Level'!$A:$A,$A55))</f>
        <v>351</v>
      </c>
      <c r="G55" s="5">
        <f t="shared" si="1"/>
        <v>0.78876404494382024</v>
      </c>
      <c r="H55" s="17" t="str">
        <f t="shared" si="2"/>
        <v/>
      </c>
      <c r="I55" s="17" t="str">
        <f t="shared" si="3"/>
        <v>X</v>
      </c>
      <c r="J55" s="17">
        <f>IF($A55="","",COUNTIFS('SFA-School Level'!$A:$A,$A55,'SFA-School Level'!$H:$H,"X"))</f>
        <v>0</v>
      </c>
      <c r="K55" s="17">
        <f>IF($A55="","",COUNTIFS('SFA-School Level'!$A:$A,$A55,'SFA-School Level'!$I:$I,"X"))</f>
        <v>3</v>
      </c>
      <c r="L55" s="37" t="str">
        <f>IF($A55="","",IFERROR(INDEX(GroupData!$H:$H,MATCH($A55,GroupData!$A:$A,0)),""))</f>
        <v>District-wide</v>
      </c>
      <c r="M55" s="40" t="str">
        <f>IF($A55="","",IFERROR(INDEX(GroupData!$J:$J,MATCH($A55,GroupData!$A:$A,0)),""))</f>
        <v>2019 - 2020</v>
      </c>
      <c r="N55" s="40" t="str">
        <f>IF($A55="","",IFERROR(INDEX(GroupData!$K:$K,MATCH($A55,GroupData!$A:$A,0)),""))</f>
        <v>2022 - 2023</v>
      </c>
      <c r="O55" s="45" t="str">
        <f t="shared" si="4"/>
        <v>X</v>
      </c>
    </row>
    <row r="56" spans="1:15" x14ac:dyDescent="0.25">
      <c r="A56" s="9"/>
      <c r="B56" s="9"/>
      <c r="C56" s="16" t="str">
        <f>IF($A56="","",COUNTIFS('SFA-School Level'!$A:$A,$A56))</f>
        <v/>
      </c>
      <c r="D56" s="10"/>
      <c r="E56" s="7" t="str">
        <f>IF($A56="","",SUMIFS('SFA-School Level'!$E:$E,'SFA-School Level'!$A:$A,$A56))</f>
        <v/>
      </c>
      <c r="F56" s="7" t="str">
        <f>IF($A56="","",SUMIFS('SFA-School Level'!$F:$F,'SFA-School Level'!$A:$A,$A56))</f>
        <v/>
      </c>
      <c r="G56" s="5" t="str">
        <f t="shared" si="1"/>
        <v/>
      </c>
      <c r="H56" s="17" t="str">
        <f t="shared" si="2"/>
        <v/>
      </c>
      <c r="I56" s="17" t="str">
        <f t="shared" si="3"/>
        <v/>
      </c>
      <c r="J56" s="17" t="str">
        <f>IF($A56="","",COUNTIFS('SFA-School Level'!$A:$A,$A56,'SFA-School Level'!$H:$H,"X"))</f>
        <v/>
      </c>
      <c r="K56" s="17" t="str">
        <f>IF($A56="","",COUNTIFS('SFA-School Level'!$A:$A,$A56,'SFA-School Level'!$I:$I,"X"))</f>
        <v/>
      </c>
      <c r="L56" s="37" t="str">
        <f>IF($A56="","",IFERROR(INDEX(GroupData!$H:$H,MATCH($A56,GroupData!$A:$A,0)),""))</f>
        <v/>
      </c>
      <c r="M56" s="40" t="str">
        <f>IF($A56="","",IFERROR(INDEX(GroupData!$J:$J,MATCH($A56,GroupData!$A:$A,0)),""))</f>
        <v/>
      </c>
      <c r="N56" s="40" t="str">
        <f>IF($A56="","",IFERROR(INDEX(GroupData!$K:$K,MATCH($A56,GroupData!$A:$A,0)),""))</f>
        <v/>
      </c>
      <c r="O56" s="45" t="str">
        <f t="shared" si="4"/>
        <v/>
      </c>
    </row>
    <row r="57" spans="1:15" x14ac:dyDescent="0.25">
      <c r="A57" s="9"/>
      <c r="B57" s="9"/>
      <c r="C57" s="16" t="str">
        <f>IF($A57="","",COUNTIFS('SFA-School Level'!$A:$A,$A57))</f>
        <v/>
      </c>
      <c r="D57" s="10"/>
      <c r="E57" s="7" t="str">
        <f>IF($A57="","",SUMIFS('SFA-School Level'!$E:$E,'SFA-School Level'!$A:$A,$A57))</f>
        <v/>
      </c>
      <c r="F57" s="7" t="str">
        <f>IF($A57="","",SUMIFS('SFA-School Level'!$F:$F,'SFA-School Level'!$A:$A,$A57))</f>
        <v/>
      </c>
      <c r="G57" s="5" t="str">
        <f t="shared" si="1"/>
        <v/>
      </c>
      <c r="H57" s="17" t="str">
        <f t="shared" si="2"/>
        <v/>
      </c>
      <c r="I57" s="17" t="str">
        <f t="shared" si="3"/>
        <v/>
      </c>
      <c r="J57" s="17" t="str">
        <f>IF($A57="","",COUNTIFS('SFA-School Level'!$A:$A,$A57,'SFA-School Level'!$H:$H,"X"))</f>
        <v/>
      </c>
      <c r="K57" s="17" t="str">
        <f>IF($A57="","",COUNTIFS('SFA-School Level'!$A:$A,$A57,'SFA-School Level'!$I:$I,"X"))</f>
        <v/>
      </c>
      <c r="L57" s="37" t="str">
        <f>IF($A57="","",IFERROR(INDEX(GroupData!$H:$H,MATCH($A57,GroupData!$A:$A,0)),""))</f>
        <v/>
      </c>
      <c r="M57" s="40" t="str">
        <f>IF($A57="","",IFERROR(INDEX(GroupData!$J:$J,MATCH($A57,GroupData!$A:$A,0)),""))</f>
        <v/>
      </c>
      <c r="N57" s="40" t="str">
        <f>IF($A57="","",IFERROR(INDEX(GroupData!$K:$K,MATCH($A57,GroupData!$A:$A,0)),""))</f>
        <v/>
      </c>
      <c r="O57" s="45" t="str">
        <f t="shared" si="4"/>
        <v/>
      </c>
    </row>
    <row r="58" spans="1:15" x14ac:dyDescent="0.25">
      <c r="A58" s="9"/>
      <c r="B58" s="9"/>
      <c r="C58" s="16" t="str">
        <f>IF($A58="","",COUNTIFS('SFA-School Level'!$A:$A,$A58))</f>
        <v/>
      </c>
      <c r="D58" s="10"/>
      <c r="E58" s="7" t="str">
        <f>IF($A58="","",SUMIFS('SFA-School Level'!$E:$E,'SFA-School Level'!$A:$A,$A58))</f>
        <v/>
      </c>
      <c r="F58" s="7" t="str">
        <f>IF($A58="","",SUMIFS('SFA-School Level'!$F:$F,'SFA-School Level'!$A:$A,$A58))</f>
        <v/>
      </c>
      <c r="G58" s="5" t="str">
        <f t="shared" si="1"/>
        <v/>
      </c>
      <c r="H58" s="17" t="str">
        <f t="shared" si="2"/>
        <v/>
      </c>
      <c r="I58" s="17" t="str">
        <f t="shared" si="3"/>
        <v/>
      </c>
      <c r="J58" s="17" t="str">
        <f>IF($A58="","",COUNTIFS('SFA-School Level'!$A:$A,$A58,'SFA-School Level'!$H:$H,"X"))</f>
        <v/>
      </c>
      <c r="K58" s="17" t="str">
        <f>IF($A58="","",COUNTIFS('SFA-School Level'!$A:$A,$A58,'SFA-School Level'!$I:$I,"X"))</f>
        <v/>
      </c>
      <c r="L58" s="37" t="str">
        <f>IF($A58="","",IFERROR(INDEX(GroupData!$H:$H,MATCH($A58,GroupData!$A:$A,0)),""))</f>
        <v/>
      </c>
      <c r="M58" s="40" t="str">
        <f>IF($A58="","",IFERROR(INDEX(GroupData!$J:$J,MATCH($A58,GroupData!$A:$A,0)),""))</f>
        <v/>
      </c>
      <c r="N58" s="40" t="str">
        <f>IF($A58="","",IFERROR(INDEX(GroupData!$K:$K,MATCH($A58,GroupData!$A:$A,0)),""))</f>
        <v/>
      </c>
      <c r="O58" s="45" t="str">
        <f t="shared" si="4"/>
        <v/>
      </c>
    </row>
    <row r="59" spans="1:15" x14ac:dyDescent="0.25">
      <c r="A59" s="9"/>
      <c r="B59" s="9"/>
      <c r="C59" s="16" t="str">
        <f>IF($A59="","",COUNTIFS('SFA-School Level'!$A:$A,$A59))</f>
        <v/>
      </c>
      <c r="D59" s="10"/>
      <c r="E59" s="7" t="str">
        <f>IF($A59="","",SUMIFS('SFA-School Level'!$E:$E,'SFA-School Level'!$A:$A,$A59))</f>
        <v/>
      </c>
      <c r="F59" s="7" t="str">
        <f>IF($A59="","",SUMIFS('SFA-School Level'!$F:$F,'SFA-School Level'!$A:$A,$A59))</f>
        <v/>
      </c>
      <c r="G59" s="5" t="str">
        <f t="shared" si="1"/>
        <v/>
      </c>
      <c r="H59" s="17" t="str">
        <f t="shared" si="2"/>
        <v/>
      </c>
      <c r="I59" s="17" t="str">
        <f t="shared" si="3"/>
        <v/>
      </c>
      <c r="J59" s="17" t="str">
        <f>IF($A59="","",COUNTIFS('SFA-School Level'!$A:$A,$A59,'SFA-School Level'!$H:$H,"X"))</f>
        <v/>
      </c>
      <c r="K59" s="17" t="str">
        <f>IF($A59="","",COUNTIFS('SFA-School Level'!$A:$A,$A59,'SFA-School Level'!$I:$I,"X"))</f>
        <v/>
      </c>
      <c r="L59" s="37" t="str">
        <f>IF($A59="","",IFERROR(INDEX(GroupData!$H:$H,MATCH($A59,GroupData!$A:$A,0)),""))</f>
        <v/>
      </c>
      <c r="M59" s="40" t="str">
        <f>IF($A59="","",IFERROR(INDEX(GroupData!$J:$J,MATCH($A59,GroupData!$A:$A,0)),""))</f>
        <v/>
      </c>
      <c r="N59" s="40" t="str">
        <f>IF($A59="","",IFERROR(INDEX(GroupData!$K:$K,MATCH($A59,GroupData!$A:$A,0)),""))</f>
        <v/>
      </c>
      <c r="O59" s="45" t="str">
        <f t="shared" si="4"/>
        <v/>
      </c>
    </row>
    <row r="60" spans="1:15" x14ac:dyDescent="0.25">
      <c r="A60" s="9"/>
      <c r="B60" s="9"/>
      <c r="C60" s="16" t="str">
        <f>IF($A60="","",COUNTIFS('SFA-School Level'!$A:$A,$A60))</f>
        <v/>
      </c>
      <c r="D60" s="10"/>
      <c r="E60" s="7" t="str">
        <f>IF($A60="","",SUMIFS('SFA-School Level'!$E:$E,'SFA-School Level'!$A:$A,$A60))</f>
        <v/>
      </c>
      <c r="F60" s="7" t="str">
        <f>IF($A60="","",SUMIFS('SFA-School Level'!$F:$F,'SFA-School Level'!$A:$A,$A60))</f>
        <v/>
      </c>
      <c r="G60" s="5" t="str">
        <f t="shared" si="1"/>
        <v/>
      </c>
      <c r="H60" s="17" t="str">
        <f t="shared" si="2"/>
        <v/>
      </c>
      <c r="I60" s="17" t="str">
        <f t="shared" si="3"/>
        <v/>
      </c>
      <c r="J60" s="17" t="str">
        <f>IF($A60="","",COUNTIFS('SFA-School Level'!$A:$A,$A60,'SFA-School Level'!$H:$H,"X"))</f>
        <v/>
      </c>
      <c r="K60" s="17" t="str">
        <f>IF($A60="","",COUNTIFS('SFA-School Level'!$A:$A,$A60,'SFA-School Level'!$I:$I,"X"))</f>
        <v/>
      </c>
      <c r="L60" s="37" t="str">
        <f>IF($A60="","",IFERROR(INDEX(GroupData!$H:$H,MATCH($A60,GroupData!$A:$A,0)),""))</f>
        <v/>
      </c>
      <c r="M60" s="40" t="str">
        <f>IF($A60="","",IFERROR(INDEX(GroupData!$J:$J,MATCH($A60,GroupData!$A:$A,0)),""))</f>
        <v/>
      </c>
      <c r="N60" s="40" t="str">
        <f>IF($A60="","",IFERROR(INDEX(GroupData!$K:$K,MATCH($A60,GroupData!$A:$A,0)),""))</f>
        <v/>
      </c>
      <c r="O60" s="45" t="str">
        <f t="shared" si="4"/>
        <v/>
      </c>
    </row>
    <row r="61" spans="1:15" x14ac:dyDescent="0.25">
      <c r="A61" s="9"/>
      <c r="B61" s="9"/>
      <c r="C61" s="16" t="str">
        <f>IF($A61="","",COUNTIFS('SFA-School Level'!$A:$A,$A61))</f>
        <v/>
      </c>
      <c r="D61" s="10"/>
      <c r="E61" s="7" t="str">
        <f>IF($A61="","",SUMIFS('SFA-School Level'!$E:$E,'SFA-School Level'!$A:$A,$A61))</f>
        <v/>
      </c>
      <c r="F61" s="7" t="str">
        <f>IF($A61="","",SUMIFS('SFA-School Level'!$F:$F,'SFA-School Level'!$A:$A,$A61))</f>
        <v/>
      </c>
      <c r="G61" s="5" t="str">
        <f t="shared" si="1"/>
        <v/>
      </c>
      <c r="H61" s="17" t="str">
        <f t="shared" si="2"/>
        <v/>
      </c>
      <c r="I61" s="17" t="str">
        <f t="shared" si="3"/>
        <v/>
      </c>
      <c r="J61" s="17" t="str">
        <f>IF($A61="","",COUNTIFS('SFA-School Level'!$A:$A,$A61,'SFA-School Level'!$H:$H,"X"))</f>
        <v/>
      </c>
      <c r="K61" s="17" t="str">
        <f>IF($A61="","",COUNTIFS('SFA-School Level'!$A:$A,$A61,'SFA-School Level'!$I:$I,"X"))</f>
        <v/>
      </c>
      <c r="L61" s="37" t="str">
        <f>IF($A61="","",IFERROR(INDEX(GroupData!$H:$H,MATCH($A61,GroupData!$A:$A,0)),""))</f>
        <v/>
      </c>
      <c r="M61" s="40" t="str">
        <f>IF($A61="","",IFERROR(INDEX(GroupData!$J:$J,MATCH($A61,GroupData!$A:$A,0)),""))</f>
        <v/>
      </c>
      <c r="N61" s="40" t="str">
        <f>IF($A61="","",IFERROR(INDEX(GroupData!$K:$K,MATCH($A61,GroupData!$A:$A,0)),""))</f>
        <v/>
      </c>
      <c r="O61" s="45" t="str">
        <f t="shared" si="4"/>
        <v/>
      </c>
    </row>
    <row r="62" spans="1:15" x14ac:dyDescent="0.25">
      <c r="A62" s="9"/>
      <c r="B62" s="9"/>
      <c r="C62" s="16" t="str">
        <f>IF($A62="","",COUNTIFS('SFA-School Level'!$A:$A,$A62))</f>
        <v/>
      </c>
      <c r="D62" s="10"/>
      <c r="E62" s="7" t="str">
        <f>IF($A62="","",SUMIFS('SFA-School Level'!$E:$E,'SFA-School Level'!$A:$A,$A62))</f>
        <v/>
      </c>
      <c r="F62" s="7" t="str">
        <f>IF($A62="","",SUMIFS('SFA-School Level'!$F:$F,'SFA-School Level'!$A:$A,$A62))</f>
        <v/>
      </c>
      <c r="G62" s="5" t="str">
        <f t="shared" si="1"/>
        <v/>
      </c>
      <c r="H62" s="17" t="str">
        <f t="shared" si="2"/>
        <v/>
      </c>
      <c r="I62" s="17" t="str">
        <f t="shared" si="3"/>
        <v/>
      </c>
      <c r="J62" s="17" t="str">
        <f>IF($A62="","",COUNTIFS('SFA-School Level'!$A:$A,$A62,'SFA-School Level'!$H:$H,"X"))</f>
        <v/>
      </c>
      <c r="K62" s="17" t="str">
        <f>IF($A62="","",COUNTIFS('SFA-School Level'!$A:$A,$A62,'SFA-School Level'!$I:$I,"X"))</f>
        <v/>
      </c>
      <c r="L62" s="37" t="str">
        <f>IF($A62="","",IFERROR(INDEX(GroupData!$H:$H,MATCH($A62,GroupData!$A:$A,0)),""))</f>
        <v/>
      </c>
      <c r="M62" s="40" t="str">
        <f>IF($A62="","",IFERROR(INDEX(GroupData!$J:$J,MATCH($A62,GroupData!$A:$A,0)),""))</f>
        <v/>
      </c>
      <c r="N62" s="40" t="str">
        <f>IF($A62="","",IFERROR(INDEX(GroupData!$K:$K,MATCH($A62,GroupData!$A:$A,0)),""))</f>
        <v/>
      </c>
      <c r="O62" s="45" t="str">
        <f t="shared" si="4"/>
        <v/>
      </c>
    </row>
    <row r="63" spans="1:15" x14ac:dyDescent="0.25">
      <c r="A63" s="9"/>
      <c r="B63" s="9"/>
      <c r="C63" s="16" t="str">
        <f>IF($A63="","",COUNTIFS('SFA-School Level'!$A:$A,$A63))</f>
        <v/>
      </c>
      <c r="D63" s="10"/>
      <c r="E63" s="7" t="str">
        <f>IF($A63="","",SUMIFS('SFA-School Level'!$E:$E,'SFA-School Level'!$A:$A,$A63))</f>
        <v/>
      </c>
      <c r="F63" s="7" t="str">
        <f>IF($A63="","",SUMIFS('SFA-School Level'!$F:$F,'SFA-School Level'!$A:$A,$A63))</f>
        <v/>
      </c>
      <c r="G63" s="5" t="str">
        <f t="shared" si="1"/>
        <v/>
      </c>
      <c r="H63" s="17" t="str">
        <f t="shared" si="2"/>
        <v/>
      </c>
      <c r="I63" s="17" t="str">
        <f t="shared" si="3"/>
        <v/>
      </c>
      <c r="J63" s="17" t="str">
        <f>IF($A63="","",COUNTIFS('SFA-School Level'!$A:$A,$A63,'SFA-School Level'!$H:$H,"X"))</f>
        <v/>
      </c>
      <c r="K63" s="17" t="str">
        <f>IF($A63="","",COUNTIFS('SFA-School Level'!$A:$A,$A63,'SFA-School Level'!$I:$I,"X"))</f>
        <v/>
      </c>
      <c r="L63" s="37" t="str">
        <f>IF($A63="","",IFERROR(INDEX(GroupData!$H:$H,MATCH($A63,GroupData!$A:$A,0)),""))</f>
        <v/>
      </c>
      <c r="M63" s="40" t="str">
        <f>IF($A63="","",IFERROR(INDEX(GroupData!$J:$J,MATCH($A63,GroupData!$A:$A,0)),""))</f>
        <v/>
      </c>
      <c r="N63" s="40" t="str">
        <f>IF($A63="","",IFERROR(INDEX(GroupData!$K:$K,MATCH($A63,GroupData!$A:$A,0)),""))</f>
        <v/>
      </c>
      <c r="O63" s="45" t="str">
        <f t="shared" si="4"/>
        <v/>
      </c>
    </row>
    <row r="64" spans="1:15" x14ac:dyDescent="0.25">
      <c r="A64" s="9"/>
      <c r="B64" s="9"/>
      <c r="C64" s="16" t="str">
        <f>IF($A64="","",COUNTIFS('SFA-School Level'!$A:$A,$A64))</f>
        <v/>
      </c>
      <c r="D64" s="10"/>
      <c r="E64" s="7" t="str">
        <f>IF($A64="","",SUMIFS('SFA-School Level'!$E:$E,'SFA-School Level'!$A:$A,$A64))</f>
        <v/>
      </c>
      <c r="F64" s="7" t="str">
        <f>IF($A64="","",SUMIFS('SFA-School Level'!$F:$F,'SFA-School Level'!$A:$A,$A64))</f>
        <v/>
      </c>
      <c r="G64" s="5" t="str">
        <f t="shared" si="1"/>
        <v/>
      </c>
      <c r="H64" s="17" t="str">
        <f t="shared" si="2"/>
        <v/>
      </c>
      <c r="I64" s="17" t="str">
        <f t="shared" si="3"/>
        <v/>
      </c>
      <c r="J64" s="17" t="str">
        <f>IF($A64="","",COUNTIFS('SFA-School Level'!$A:$A,$A64,'SFA-School Level'!$H:$H,"X"))</f>
        <v/>
      </c>
      <c r="K64" s="17" t="str">
        <f>IF($A64="","",COUNTIFS('SFA-School Level'!$A:$A,$A64,'SFA-School Level'!$I:$I,"X"))</f>
        <v/>
      </c>
      <c r="L64" s="37" t="str">
        <f>IF($A64="","",IFERROR(INDEX(GroupData!$H:$H,MATCH($A64,GroupData!$A:$A,0)),""))</f>
        <v/>
      </c>
      <c r="M64" s="40" t="str">
        <f>IF($A64="","",IFERROR(INDEX(GroupData!$J:$J,MATCH($A64,GroupData!$A:$A,0)),""))</f>
        <v/>
      </c>
      <c r="N64" s="40" t="str">
        <f>IF($A64="","",IFERROR(INDEX(GroupData!$K:$K,MATCH($A64,GroupData!$A:$A,0)),""))</f>
        <v/>
      </c>
      <c r="O64" s="45" t="str">
        <f t="shared" si="4"/>
        <v/>
      </c>
    </row>
    <row r="65" spans="1:15" x14ac:dyDescent="0.25">
      <c r="A65" s="9"/>
      <c r="B65" s="9"/>
      <c r="C65" s="16" t="str">
        <f>IF($A65="","",COUNTIFS('SFA-School Level'!$A:$A,$A65))</f>
        <v/>
      </c>
      <c r="D65" s="10"/>
      <c r="E65" s="7" t="str">
        <f>IF($A65="","",SUMIFS('SFA-School Level'!$E:$E,'SFA-School Level'!$A:$A,$A65))</f>
        <v/>
      </c>
      <c r="F65" s="7" t="str">
        <f>IF($A65="","",SUMIFS('SFA-School Level'!$F:$F,'SFA-School Level'!$A:$A,$A65))</f>
        <v/>
      </c>
      <c r="G65" s="5" t="str">
        <f t="shared" si="1"/>
        <v/>
      </c>
      <c r="H65" s="17" t="str">
        <f t="shared" si="2"/>
        <v/>
      </c>
      <c r="I65" s="17" t="str">
        <f t="shared" si="3"/>
        <v/>
      </c>
      <c r="J65" s="17" t="str">
        <f>IF($A65="","",COUNTIFS('SFA-School Level'!$A:$A,$A65,'SFA-School Level'!$H:$H,"X"))</f>
        <v/>
      </c>
      <c r="K65" s="17" t="str">
        <f>IF($A65="","",COUNTIFS('SFA-School Level'!$A:$A,$A65,'SFA-School Level'!$I:$I,"X"))</f>
        <v/>
      </c>
      <c r="L65" s="37" t="str">
        <f>IF($A65="","",IFERROR(INDEX(GroupData!$H:$H,MATCH($A65,GroupData!$A:$A,0)),""))</f>
        <v/>
      </c>
      <c r="M65" s="40" t="str">
        <f>IF($A65="","",IFERROR(INDEX(GroupData!$J:$J,MATCH($A65,GroupData!$A:$A,0)),""))</f>
        <v/>
      </c>
      <c r="N65" s="40" t="str">
        <f>IF($A65="","",IFERROR(INDEX(GroupData!$K:$K,MATCH($A65,GroupData!$A:$A,0)),""))</f>
        <v/>
      </c>
      <c r="O65" s="45" t="str">
        <f t="shared" si="4"/>
        <v/>
      </c>
    </row>
    <row r="66" spans="1:15" x14ac:dyDescent="0.25">
      <c r="A66" s="9"/>
      <c r="B66" s="9"/>
      <c r="C66" s="16" t="str">
        <f>IF($A66="","",COUNTIFS('SFA-School Level'!$A:$A,$A66))</f>
        <v/>
      </c>
      <c r="D66" s="10"/>
      <c r="E66" s="7" t="str">
        <f>IF($A66="","",SUMIFS('SFA-School Level'!$E:$E,'SFA-School Level'!$A:$A,$A66))</f>
        <v/>
      </c>
      <c r="F66" s="7" t="str">
        <f>IF($A66="","",SUMIFS('SFA-School Level'!$F:$F,'SFA-School Level'!$A:$A,$A66))</f>
        <v/>
      </c>
      <c r="G66" s="5" t="str">
        <f t="shared" si="1"/>
        <v/>
      </c>
      <c r="H66" s="17" t="str">
        <f t="shared" si="2"/>
        <v/>
      </c>
      <c r="I66" s="17" t="str">
        <f t="shared" si="3"/>
        <v/>
      </c>
      <c r="J66" s="17" t="str">
        <f>IF($A66="","",COUNTIFS('SFA-School Level'!$A:$A,$A66,'SFA-School Level'!$H:$H,"X"))</f>
        <v/>
      </c>
      <c r="K66" s="17" t="str">
        <f>IF($A66="","",COUNTIFS('SFA-School Level'!$A:$A,$A66,'SFA-School Level'!$I:$I,"X"))</f>
        <v/>
      </c>
      <c r="L66" s="37" t="str">
        <f>IF($A66="","",IFERROR(INDEX(GroupData!$H:$H,MATCH($A66,GroupData!$A:$A,0)),""))</f>
        <v/>
      </c>
      <c r="M66" s="40" t="str">
        <f>IF($A66="","",IFERROR(INDEX(GroupData!$J:$J,MATCH($A66,GroupData!$A:$A,0)),""))</f>
        <v/>
      </c>
      <c r="N66" s="40" t="str">
        <f>IF($A66="","",IFERROR(INDEX(GroupData!$K:$K,MATCH($A66,GroupData!$A:$A,0)),""))</f>
        <v/>
      </c>
      <c r="O66" s="45" t="str">
        <f t="shared" ref="O66:O101" si="5">IF($N66="","",IF(1*RIGHT($N66,4)=_cepBaseYr,"X",""))</f>
        <v/>
      </c>
    </row>
    <row r="67" spans="1:15" x14ac:dyDescent="0.25">
      <c r="A67" s="9"/>
      <c r="B67" s="9"/>
      <c r="C67" s="16" t="str">
        <f>IF($A67="","",COUNTIFS('SFA-School Level'!$A:$A,$A67))</f>
        <v/>
      </c>
      <c r="D67" s="10"/>
      <c r="E67" s="7" t="str">
        <f>IF($A67="","",SUMIFS('SFA-School Level'!$E:$E,'SFA-School Level'!$A:$A,$A67))</f>
        <v/>
      </c>
      <c r="F67" s="7" t="str">
        <f>IF($A67="","",SUMIFS('SFA-School Level'!$F:$F,'SFA-School Level'!$A:$A,$A67))</f>
        <v/>
      </c>
      <c r="G67" s="5" t="str">
        <f t="shared" ref="G67:G101" si="6">IF($A67="","",IFERROR(F67/E67,"N/A"))</f>
        <v/>
      </c>
      <c r="H67" s="17" t="str">
        <f t="shared" ref="H67:H101" si="7">IF($A67="","",IF($G67="N/A","",IF(AND($G67&gt;=0.3,$G67&lt;0.4),"X","")))</f>
        <v/>
      </c>
      <c r="I67" s="17" t="str">
        <f t="shared" ref="I67:I101" si="8">IF($A67="","",IF($G67="N/A","",IF($G67&gt;=0.4,"X","")))</f>
        <v/>
      </c>
      <c r="J67" s="17" t="str">
        <f>IF($A67="","",COUNTIFS('SFA-School Level'!$A:$A,$A67,'SFA-School Level'!$H:$H,"X"))</f>
        <v/>
      </c>
      <c r="K67" s="17" t="str">
        <f>IF($A67="","",COUNTIFS('SFA-School Level'!$A:$A,$A67,'SFA-School Level'!$I:$I,"X"))</f>
        <v/>
      </c>
      <c r="L67" s="37" t="str">
        <f>IF($A67="","",IFERROR(INDEX(GroupData!$H:$H,MATCH($A67,GroupData!$A:$A,0)),""))</f>
        <v/>
      </c>
      <c r="M67" s="40" t="str">
        <f>IF($A67="","",IFERROR(INDEX(GroupData!$J:$J,MATCH($A67,GroupData!$A:$A,0)),""))</f>
        <v/>
      </c>
      <c r="N67" s="40" t="str">
        <f>IF($A67="","",IFERROR(INDEX(GroupData!$K:$K,MATCH($A67,GroupData!$A:$A,0)),""))</f>
        <v/>
      </c>
      <c r="O67" s="45" t="str">
        <f t="shared" si="5"/>
        <v/>
      </c>
    </row>
    <row r="68" spans="1:15" x14ac:dyDescent="0.25">
      <c r="A68" s="9"/>
      <c r="B68" s="9"/>
      <c r="C68" s="16" t="str">
        <f>IF($A68="","",COUNTIFS('SFA-School Level'!$A:$A,$A68))</f>
        <v/>
      </c>
      <c r="D68" s="10"/>
      <c r="E68" s="7" t="str">
        <f>IF($A68="","",SUMIFS('SFA-School Level'!$E:$E,'SFA-School Level'!$A:$A,$A68))</f>
        <v/>
      </c>
      <c r="F68" s="7" t="str">
        <f>IF($A68="","",SUMIFS('SFA-School Level'!$F:$F,'SFA-School Level'!$A:$A,$A68))</f>
        <v/>
      </c>
      <c r="G68" s="5" t="str">
        <f t="shared" si="6"/>
        <v/>
      </c>
      <c r="H68" s="17" t="str">
        <f t="shared" si="7"/>
        <v/>
      </c>
      <c r="I68" s="17" t="str">
        <f t="shared" si="8"/>
        <v/>
      </c>
      <c r="J68" s="17" t="str">
        <f>IF($A68="","",COUNTIFS('SFA-School Level'!$A:$A,$A68,'SFA-School Level'!$H:$H,"X"))</f>
        <v/>
      </c>
      <c r="K68" s="17" t="str">
        <f>IF($A68="","",COUNTIFS('SFA-School Level'!$A:$A,$A68,'SFA-School Level'!$I:$I,"X"))</f>
        <v/>
      </c>
      <c r="L68" s="37" t="str">
        <f>IF($A68="","",IFERROR(INDEX(GroupData!$H:$H,MATCH($A68,GroupData!$A:$A,0)),""))</f>
        <v/>
      </c>
      <c r="M68" s="40" t="str">
        <f>IF($A68="","",IFERROR(INDEX(GroupData!$J:$J,MATCH($A68,GroupData!$A:$A,0)),""))</f>
        <v/>
      </c>
      <c r="N68" s="40" t="str">
        <f>IF($A68="","",IFERROR(INDEX(GroupData!$K:$K,MATCH($A68,GroupData!$A:$A,0)),""))</f>
        <v/>
      </c>
      <c r="O68" s="45" t="str">
        <f t="shared" si="5"/>
        <v/>
      </c>
    </row>
    <row r="69" spans="1:15" x14ac:dyDescent="0.25">
      <c r="A69" s="9"/>
      <c r="B69" s="9"/>
      <c r="C69" s="16" t="str">
        <f>IF($A69="","",COUNTIFS('SFA-School Level'!$A:$A,$A69))</f>
        <v/>
      </c>
      <c r="D69" s="10"/>
      <c r="E69" s="7" t="str">
        <f>IF($A69="","",SUMIFS('SFA-School Level'!$E:$E,'SFA-School Level'!$A:$A,$A69))</f>
        <v/>
      </c>
      <c r="F69" s="7" t="str">
        <f>IF($A69="","",SUMIFS('SFA-School Level'!$F:$F,'SFA-School Level'!$A:$A,$A69))</f>
        <v/>
      </c>
      <c r="G69" s="5" t="str">
        <f t="shared" si="6"/>
        <v/>
      </c>
      <c r="H69" s="17" t="str">
        <f t="shared" si="7"/>
        <v/>
      </c>
      <c r="I69" s="17" t="str">
        <f t="shared" si="8"/>
        <v/>
      </c>
      <c r="J69" s="17" t="str">
        <f>IF($A69="","",COUNTIFS('SFA-School Level'!$A:$A,$A69,'SFA-School Level'!$H:$H,"X"))</f>
        <v/>
      </c>
      <c r="K69" s="17" t="str">
        <f>IF($A69="","",COUNTIFS('SFA-School Level'!$A:$A,$A69,'SFA-School Level'!$I:$I,"X"))</f>
        <v/>
      </c>
      <c r="L69" s="37" t="str">
        <f>IF($A69="","",IFERROR(INDEX(GroupData!$H:$H,MATCH($A69,GroupData!$A:$A,0)),""))</f>
        <v/>
      </c>
      <c r="M69" s="40" t="str">
        <f>IF($A69="","",IFERROR(INDEX(GroupData!$J:$J,MATCH($A69,GroupData!$A:$A,0)),""))</f>
        <v/>
      </c>
      <c r="N69" s="40" t="str">
        <f>IF($A69="","",IFERROR(INDEX(GroupData!$K:$K,MATCH($A69,GroupData!$A:$A,0)),""))</f>
        <v/>
      </c>
      <c r="O69" s="45" t="str">
        <f t="shared" si="5"/>
        <v/>
      </c>
    </row>
    <row r="70" spans="1:15" x14ac:dyDescent="0.25">
      <c r="A70" s="9"/>
      <c r="B70" s="9"/>
      <c r="C70" s="16" t="str">
        <f>IF($A70="","",COUNTIFS('SFA-School Level'!$A:$A,$A70))</f>
        <v/>
      </c>
      <c r="D70" s="10"/>
      <c r="E70" s="7" t="str">
        <f>IF($A70="","",SUMIFS('SFA-School Level'!$E:$E,'SFA-School Level'!$A:$A,$A70))</f>
        <v/>
      </c>
      <c r="F70" s="7" t="str">
        <f>IF($A70="","",SUMIFS('SFA-School Level'!$F:$F,'SFA-School Level'!$A:$A,$A70))</f>
        <v/>
      </c>
      <c r="G70" s="5" t="str">
        <f t="shared" si="6"/>
        <v/>
      </c>
      <c r="H70" s="17" t="str">
        <f t="shared" si="7"/>
        <v/>
      </c>
      <c r="I70" s="17" t="str">
        <f t="shared" si="8"/>
        <v/>
      </c>
      <c r="J70" s="17" t="str">
        <f>IF($A70="","",COUNTIFS('SFA-School Level'!$A:$A,$A70,'SFA-School Level'!$H:$H,"X"))</f>
        <v/>
      </c>
      <c r="K70" s="17" t="str">
        <f>IF($A70="","",COUNTIFS('SFA-School Level'!$A:$A,$A70,'SFA-School Level'!$I:$I,"X"))</f>
        <v/>
      </c>
      <c r="L70" s="37" t="str">
        <f>IF($A70="","",IFERROR(INDEX(GroupData!$H:$H,MATCH($A70,GroupData!$A:$A,0)),""))</f>
        <v/>
      </c>
      <c r="M70" s="40" t="str">
        <f>IF($A70="","",IFERROR(INDEX(GroupData!$J:$J,MATCH($A70,GroupData!$A:$A,0)),""))</f>
        <v/>
      </c>
      <c r="N70" s="40" t="str">
        <f>IF($A70="","",IFERROR(INDEX(GroupData!$K:$K,MATCH($A70,GroupData!$A:$A,0)),""))</f>
        <v/>
      </c>
      <c r="O70" s="45" t="str">
        <f t="shared" si="5"/>
        <v/>
      </c>
    </row>
    <row r="71" spans="1:15" x14ac:dyDescent="0.25">
      <c r="A71" s="9"/>
      <c r="B71" s="9"/>
      <c r="C71" s="16" t="str">
        <f>IF($A71="","",COUNTIFS('SFA-School Level'!$A:$A,$A71))</f>
        <v/>
      </c>
      <c r="D71" s="10"/>
      <c r="E71" s="7" t="str">
        <f>IF($A71="","",SUMIFS('SFA-School Level'!$E:$E,'SFA-School Level'!$A:$A,$A71))</f>
        <v/>
      </c>
      <c r="F71" s="7" t="str">
        <f>IF($A71="","",SUMIFS('SFA-School Level'!$F:$F,'SFA-School Level'!$A:$A,$A71))</f>
        <v/>
      </c>
      <c r="G71" s="5" t="str">
        <f t="shared" si="6"/>
        <v/>
      </c>
      <c r="H71" s="17" t="str">
        <f t="shared" si="7"/>
        <v/>
      </c>
      <c r="I71" s="17" t="str">
        <f t="shared" si="8"/>
        <v/>
      </c>
      <c r="J71" s="17" t="str">
        <f>IF($A71="","",COUNTIFS('SFA-School Level'!$A:$A,$A71,'SFA-School Level'!$H:$H,"X"))</f>
        <v/>
      </c>
      <c r="K71" s="17" t="str">
        <f>IF($A71="","",COUNTIFS('SFA-School Level'!$A:$A,$A71,'SFA-School Level'!$I:$I,"X"))</f>
        <v/>
      </c>
      <c r="L71" s="37" t="str">
        <f>IF($A71="","",IFERROR(INDEX(GroupData!$H:$H,MATCH($A71,GroupData!$A:$A,0)),""))</f>
        <v/>
      </c>
      <c r="M71" s="40" t="str">
        <f>IF($A71="","",IFERROR(INDEX(GroupData!$J:$J,MATCH($A71,GroupData!$A:$A,0)),""))</f>
        <v/>
      </c>
      <c r="N71" s="40" t="str">
        <f>IF($A71="","",IFERROR(INDEX(GroupData!$K:$K,MATCH($A71,GroupData!$A:$A,0)),""))</f>
        <v/>
      </c>
      <c r="O71" s="45" t="str">
        <f t="shared" si="5"/>
        <v/>
      </c>
    </row>
    <row r="72" spans="1:15" x14ac:dyDescent="0.25">
      <c r="A72" s="9"/>
      <c r="B72" s="9"/>
      <c r="C72" s="16" t="str">
        <f>IF($A72="","",COUNTIFS('SFA-School Level'!$A:$A,$A72))</f>
        <v/>
      </c>
      <c r="D72" s="10"/>
      <c r="E72" s="7" t="str">
        <f>IF($A72="","",SUMIFS('SFA-School Level'!$E:$E,'SFA-School Level'!$A:$A,$A72))</f>
        <v/>
      </c>
      <c r="F72" s="7" t="str">
        <f>IF($A72="","",SUMIFS('SFA-School Level'!$F:$F,'SFA-School Level'!$A:$A,$A72))</f>
        <v/>
      </c>
      <c r="G72" s="5" t="str">
        <f t="shared" si="6"/>
        <v/>
      </c>
      <c r="H72" s="17" t="str">
        <f t="shared" si="7"/>
        <v/>
      </c>
      <c r="I72" s="17" t="str">
        <f t="shared" si="8"/>
        <v/>
      </c>
      <c r="J72" s="17" t="str">
        <f>IF($A72="","",COUNTIFS('SFA-School Level'!$A:$A,$A72,'SFA-School Level'!$H:$H,"X"))</f>
        <v/>
      </c>
      <c r="K72" s="17" t="str">
        <f>IF($A72="","",COUNTIFS('SFA-School Level'!$A:$A,$A72,'SFA-School Level'!$I:$I,"X"))</f>
        <v/>
      </c>
      <c r="L72" s="37" t="str">
        <f>IF($A72="","",IFERROR(INDEX(GroupData!$H:$H,MATCH($A72,GroupData!$A:$A,0)),""))</f>
        <v/>
      </c>
      <c r="M72" s="40" t="str">
        <f>IF($A72="","",IFERROR(INDEX(GroupData!$J:$J,MATCH($A72,GroupData!$A:$A,0)),""))</f>
        <v/>
      </c>
      <c r="N72" s="40" t="str">
        <f>IF($A72="","",IFERROR(INDEX(GroupData!$K:$K,MATCH($A72,GroupData!$A:$A,0)),""))</f>
        <v/>
      </c>
      <c r="O72" s="45" t="str">
        <f t="shared" si="5"/>
        <v/>
      </c>
    </row>
    <row r="73" spans="1:15" x14ac:dyDescent="0.25">
      <c r="A73" s="9"/>
      <c r="B73" s="9"/>
      <c r="C73" s="16" t="str">
        <f>IF($A73="","",COUNTIFS('SFA-School Level'!$A:$A,$A73))</f>
        <v/>
      </c>
      <c r="D73" s="10"/>
      <c r="E73" s="7" t="str">
        <f>IF($A73="","",SUMIFS('SFA-School Level'!$E:$E,'SFA-School Level'!$A:$A,$A73))</f>
        <v/>
      </c>
      <c r="F73" s="7" t="str">
        <f>IF($A73="","",SUMIFS('SFA-School Level'!$F:$F,'SFA-School Level'!$A:$A,$A73))</f>
        <v/>
      </c>
      <c r="G73" s="5" t="str">
        <f t="shared" si="6"/>
        <v/>
      </c>
      <c r="H73" s="17" t="str">
        <f t="shared" si="7"/>
        <v/>
      </c>
      <c r="I73" s="17" t="str">
        <f t="shared" si="8"/>
        <v/>
      </c>
      <c r="J73" s="17" t="str">
        <f>IF($A73="","",COUNTIFS('SFA-School Level'!$A:$A,$A73,'SFA-School Level'!$H:$H,"X"))</f>
        <v/>
      </c>
      <c r="K73" s="17" t="str">
        <f>IF($A73="","",COUNTIFS('SFA-School Level'!$A:$A,$A73,'SFA-School Level'!$I:$I,"X"))</f>
        <v/>
      </c>
      <c r="L73" s="37" t="str">
        <f>IF($A73="","",IFERROR(INDEX(GroupData!$H:$H,MATCH($A73,GroupData!$A:$A,0)),""))</f>
        <v/>
      </c>
      <c r="M73" s="40" t="str">
        <f>IF($A73="","",IFERROR(INDEX(GroupData!$J:$J,MATCH($A73,GroupData!$A:$A,0)),""))</f>
        <v/>
      </c>
      <c r="N73" s="40" t="str">
        <f>IF($A73="","",IFERROR(INDEX(GroupData!$K:$K,MATCH($A73,GroupData!$A:$A,0)),""))</f>
        <v/>
      </c>
      <c r="O73" s="45" t="str">
        <f t="shared" si="5"/>
        <v/>
      </c>
    </row>
    <row r="74" spans="1:15" x14ac:dyDescent="0.25">
      <c r="A74" s="9"/>
      <c r="B74" s="9"/>
      <c r="C74" s="16" t="str">
        <f>IF($A74="","",COUNTIFS('SFA-School Level'!$A:$A,$A74))</f>
        <v/>
      </c>
      <c r="D74" s="10"/>
      <c r="E74" s="7" t="str">
        <f>IF($A74="","",SUMIFS('SFA-School Level'!$E:$E,'SFA-School Level'!$A:$A,$A74))</f>
        <v/>
      </c>
      <c r="F74" s="7" t="str">
        <f>IF($A74="","",SUMIFS('SFA-School Level'!$F:$F,'SFA-School Level'!$A:$A,$A74))</f>
        <v/>
      </c>
      <c r="G74" s="5" t="str">
        <f t="shared" si="6"/>
        <v/>
      </c>
      <c r="H74" s="17" t="str">
        <f t="shared" si="7"/>
        <v/>
      </c>
      <c r="I74" s="17" t="str">
        <f t="shared" si="8"/>
        <v/>
      </c>
      <c r="J74" s="17" t="str">
        <f>IF($A74="","",COUNTIFS('SFA-School Level'!$A:$A,$A74,'SFA-School Level'!$H:$H,"X"))</f>
        <v/>
      </c>
      <c r="K74" s="17" t="str">
        <f>IF($A74="","",COUNTIFS('SFA-School Level'!$A:$A,$A74,'SFA-School Level'!$I:$I,"X"))</f>
        <v/>
      </c>
      <c r="L74" s="37" t="str">
        <f>IF($A74="","",IFERROR(INDEX(GroupData!$H:$H,MATCH($A74,GroupData!$A:$A,0)),""))</f>
        <v/>
      </c>
      <c r="M74" s="40" t="str">
        <f>IF($A74="","",IFERROR(INDEX(GroupData!$J:$J,MATCH($A74,GroupData!$A:$A,0)),""))</f>
        <v/>
      </c>
      <c r="N74" s="40" t="str">
        <f>IF($A74="","",IFERROR(INDEX(GroupData!$K:$K,MATCH($A74,GroupData!$A:$A,0)),""))</f>
        <v/>
      </c>
      <c r="O74" s="45" t="str">
        <f t="shared" si="5"/>
        <v/>
      </c>
    </row>
    <row r="75" spans="1:15" x14ac:dyDescent="0.25">
      <c r="A75" s="9"/>
      <c r="B75" s="9"/>
      <c r="C75" s="16" t="str">
        <f>IF($A75="","",COUNTIFS('SFA-School Level'!$A:$A,$A75))</f>
        <v/>
      </c>
      <c r="D75" s="10"/>
      <c r="E75" s="7" t="str">
        <f>IF($A75="","",SUMIFS('SFA-School Level'!$E:$E,'SFA-School Level'!$A:$A,$A75))</f>
        <v/>
      </c>
      <c r="F75" s="7" t="str">
        <f>IF($A75="","",SUMIFS('SFA-School Level'!$F:$F,'SFA-School Level'!$A:$A,$A75))</f>
        <v/>
      </c>
      <c r="G75" s="5" t="str">
        <f t="shared" si="6"/>
        <v/>
      </c>
      <c r="H75" s="17" t="str">
        <f t="shared" si="7"/>
        <v/>
      </c>
      <c r="I75" s="17" t="str">
        <f t="shared" si="8"/>
        <v/>
      </c>
      <c r="J75" s="17" t="str">
        <f>IF($A75="","",COUNTIFS('SFA-School Level'!$A:$A,$A75,'SFA-School Level'!$H:$H,"X"))</f>
        <v/>
      </c>
      <c r="K75" s="17" t="str">
        <f>IF($A75="","",COUNTIFS('SFA-School Level'!$A:$A,$A75,'SFA-School Level'!$I:$I,"X"))</f>
        <v/>
      </c>
      <c r="L75" s="37" t="str">
        <f>IF($A75="","",IFERROR(INDEX(GroupData!$H:$H,MATCH($A75,GroupData!$A:$A,0)),""))</f>
        <v/>
      </c>
      <c r="M75" s="40" t="str">
        <f>IF($A75="","",IFERROR(INDEX(GroupData!$J:$J,MATCH($A75,GroupData!$A:$A,0)),""))</f>
        <v/>
      </c>
      <c r="N75" s="40" t="str">
        <f>IF($A75="","",IFERROR(INDEX(GroupData!$K:$K,MATCH($A75,GroupData!$A:$A,0)),""))</f>
        <v/>
      </c>
      <c r="O75" s="45" t="str">
        <f t="shared" si="5"/>
        <v/>
      </c>
    </row>
    <row r="76" spans="1:15" x14ac:dyDescent="0.25">
      <c r="A76" s="9"/>
      <c r="B76" s="9"/>
      <c r="C76" s="16" t="str">
        <f>IF($A76="","",COUNTIFS('SFA-School Level'!$A:$A,$A76))</f>
        <v/>
      </c>
      <c r="D76" s="10"/>
      <c r="E76" s="7" t="str">
        <f>IF($A76="","",SUMIFS('SFA-School Level'!$E:$E,'SFA-School Level'!$A:$A,$A76))</f>
        <v/>
      </c>
      <c r="F76" s="7" t="str">
        <f>IF($A76="","",SUMIFS('SFA-School Level'!$F:$F,'SFA-School Level'!$A:$A,$A76))</f>
        <v/>
      </c>
      <c r="G76" s="5" t="str">
        <f t="shared" si="6"/>
        <v/>
      </c>
      <c r="H76" s="17" t="str">
        <f t="shared" si="7"/>
        <v/>
      </c>
      <c r="I76" s="17" t="str">
        <f t="shared" si="8"/>
        <v/>
      </c>
      <c r="J76" s="17" t="str">
        <f>IF($A76="","",COUNTIFS('SFA-School Level'!$A:$A,$A76,'SFA-School Level'!$H:$H,"X"))</f>
        <v/>
      </c>
      <c r="K76" s="17" t="str">
        <f>IF($A76="","",COUNTIFS('SFA-School Level'!$A:$A,$A76,'SFA-School Level'!$I:$I,"X"))</f>
        <v/>
      </c>
      <c r="L76" s="37" t="str">
        <f>IF($A76="","",IFERROR(INDEX(GroupData!$H:$H,MATCH($A76,GroupData!$A:$A,0)),""))</f>
        <v/>
      </c>
      <c r="M76" s="40" t="str">
        <f>IF($A76="","",IFERROR(INDEX(GroupData!$J:$J,MATCH($A76,GroupData!$A:$A,0)),""))</f>
        <v/>
      </c>
      <c r="N76" s="40" t="str">
        <f>IF($A76="","",IFERROR(INDEX(GroupData!$K:$K,MATCH($A76,GroupData!$A:$A,0)),""))</f>
        <v/>
      </c>
      <c r="O76" s="45" t="str">
        <f t="shared" si="5"/>
        <v/>
      </c>
    </row>
    <row r="77" spans="1:15" x14ac:dyDescent="0.25">
      <c r="A77" s="9"/>
      <c r="B77" s="9"/>
      <c r="C77" s="16" t="str">
        <f>IF($A77="","",COUNTIFS('SFA-School Level'!$A:$A,$A77))</f>
        <v/>
      </c>
      <c r="D77" s="10"/>
      <c r="E77" s="7" t="str">
        <f>IF($A77="","",SUMIFS('SFA-School Level'!$E:$E,'SFA-School Level'!$A:$A,$A77))</f>
        <v/>
      </c>
      <c r="F77" s="7" t="str">
        <f>IF($A77="","",SUMIFS('SFA-School Level'!$F:$F,'SFA-School Level'!$A:$A,$A77))</f>
        <v/>
      </c>
      <c r="G77" s="5" t="str">
        <f t="shared" si="6"/>
        <v/>
      </c>
      <c r="H77" s="17" t="str">
        <f t="shared" si="7"/>
        <v/>
      </c>
      <c r="I77" s="17" t="str">
        <f t="shared" si="8"/>
        <v/>
      </c>
      <c r="J77" s="17" t="str">
        <f>IF($A77="","",COUNTIFS('SFA-School Level'!$A:$A,$A77,'SFA-School Level'!$H:$H,"X"))</f>
        <v/>
      </c>
      <c r="K77" s="17" t="str">
        <f>IF($A77="","",COUNTIFS('SFA-School Level'!$A:$A,$A77,'SFA-School Level'!$I:$I,"X"))</f>
        <v/>
      </c>
      <c r="L77" s="37" t="str">
        <f>IF($A77="","",IFERROR(INDEX(GroupData!$H:$H,MATCH($A77,GroupData!$A:$A,0)),""))</f>
        <v/>
      </c>
      <c r="M77" s="40" t="str">
        <f>IF($A77="","",IFERROR(INDEX(GroupData!$J:$J,MATCH($A77,GroupData!$A:$A,0)),""))</f>
        <v/>
      </c>
      <c r="N77" s="40" t="str">
        <f>IF($A77="","",IFERROR(INDEX(GroupData!$K:$K,MATCH($A77,GroupData!$A:$A,0)),""))</f>
        <v/>
      </c>
      <c r="O77" s="45" t="str">
        <f t="shared" si="5"/>
        <v/>
      </c>
    </row>
    <row r="78" spans="1:15" x14ac:dyDescent="0.25">
      <c r="A78" s="9"/>
      <c r="B78" s="9"/>
      <c r="C78" s="16" t="str">
        <f>IF($A78="","",COUNTIFS('SFA-School Level'!$A:$A,$A78))</f>
        <v/>
      </c>
      <c r="D78" s="10"/>
      <c r="E78" s="7" t="str">
        <f>IF($A78="","",SUMIFS('SFA-School Level'!$E:$E,'SFA-School Level'!$A:$A,$A78))</f>
        <v/>
      </c>
      <c r="F78" s="7" t="str">
        <f>IF($A78="","",SUMIFS('SFA-School Level'!$F:$F,'SFA-School Level'!$A:$A,$A78))</f>
        <v/>
      </c>
      <c r="G78" s="5" t="str">
        <f t="shared" si="6"/>
        <v/>
      </c>
      <c r="H78" s="17" t="str">
        <f t="shared" si="7"/>
        <v/>
      </c>
      <c r="I78" s="17" t="str">
        <f t="shared" si="8"/>
        <v/>
      </c>
      <c r="J78" s="17" t="str">
        <f>IF($A78="","",COUNTIFS('SFA-School Level'!$A:$A,$A78,'SFA-School Level'!$H:$H,"X"))</f>
        <v/>
      </c>
      <c r="K78" s="17" t="str">
        <f>IF($A78="","",COUNTIFS('SFA-School Level'!$A:$A,$A78,'SFA-School Level'!$I:$I,"X"))</f>
        <v/>
      </c>
      <c r="L78" s="37" t="str">
        <f>IF($A78="","",IFERROR(INDEX(GroupData!$H:$H,MATCH($A78,GroupData!$A:$A,0)),""))</f>
        <v/>
      </c>
      <c r="M78" s="40" t="str">
        <f>IF($A78="","",IFERROR(INDEX(GroupData!$J:$J,MATCH($A78,GroupData!$A:$A,0)),""))</f>
        <v/>
      </c>
      <c r="N78" s="40" t="str">
        <f>IF($A78="","",IFERROR(INDEX(GroupData!$K:$K,MATCH($A78,GroupData!$A:$A,0)),""))</f>
        <v/>
      </c>
      <c r="O78" s="45" t="str">
        <f t="shared" si="5"/>
        <v/>
      </c>
    </row>
    <row r="79" spans="1:15" x14ac:dyDescent="0.25">
      <c r="A79" s="9"/>
      <c r="B79" s="9"/>
      <c r="C79" s="16" t="str">
        <f>IF($A79="","",COUNTIFS('SFA-School Level'!$A:$A,$A79))</f>
        <v/>
      </c>
      <c r="D79" s="10"/>
      <c r="E79" s="7" t="str">
        <f>IF($A79="","",SUMIFS('SFA-School Level'!$E:$E,'SFA-School Level'!$A:$A,$A79))</f>
        <v/>
      </c>
      <c r="F79" s="7" t="str">
        <f>IF($A79="","",SUMIFS('SFA-School Level'!$F:$F,'SFA-School Level'!$A:$A,$A79))</f>
        <v/>
      </c>
      <c r="G79" s="5" t="str">
        <f t="shared" si="6"/>
        <v/>
      </c>
      <c r="H79" s="17" t="str">
        <f t="shared" si="7"/>
        <v/>
      </c>
      <c r="I79" s="17" t="str">
        <f t="shared" si="8"/>
        <v/>
      </c>
      <c r="J79" s="17" t="str">
        <f>IF($A79="","",COUNTIFS('SFA-School Level'!$A:$A,$A79,'SFA-School Level'!$H:$H,"X"))</f>
        <v/>
      </c>
      <c r="K79" s="17" t="str">
        <f>IF($A79="","",COUNTIFS('SFA-School Level'!$A:$A,$A79,'SFA-School Level'!$I:$I,"X"))</f>
        <v/>
      </c>
      <c r="L79" s="37" t="str">
        <f>IF($A79="","",IFERROR(INDEX(GroupData!$H:$H,MATCH($A79,GroupData!$A:$A,0)),""))</f>
        <v/>
      </c>
      <c r="M79" s="40" t="str">
        <f>IF($A79="","",IFERROR(INDEX(GroupData!$J:$J,MATCH($A79,GroupData!$A:$A,0)),""))</f>
        <v/>
      </c>
      <c r="N79" s="40" t="str">
        <f>IF($A79="","",IFERROR(INDEX(GroupData!$K:$K,MATCH($A79,GroupData!$A:$A,0)),""))</f>
        <v/>
      </c>
      <c r="O79" s="45" t="str">
        <f t="shared" si="5"/>
        <v/>
      </c>
    </row>
    <row r="80" spans="1:15" x14ac:dyDescent="0.25">
      <c r="A80" s="9"/>
      <c r="B80" s="9"/>
      <c r="C80" s="16" t="str">
        <f>IF($A80="","",COUNTIFS('SFA-School Level'!$A:$A,$A80))</f>
        <v/>
      </c>
      <c r="D80" s="10"/>
      <c r="E80" s="7" t="str">
        <f>IF($A80="","",SUMIFS('SFA-School Level'!$E:$E,'SFA-School Level'!$A:$A,$A80))</f>
        <v/>
      </c>
      <c r="F80" s="7" t="str">
        <f>IF($A80="","",SUMIFS('SFA-School Level'!$F:$F,'SFA-School Level'!$A:$A,$A80))</f>
        <v/>
      </c>
      <c r="G80" s="5" t="str">
        <f t="shared" si="6"/>
        <v/>
      </c>
      <c r="H80" s="17" t="str">
        <f t="shared" si="7"/>
        <v/>
      </c>
      <c r="I80" s="17" t="str">
        <f t="shared" si="8"/>
        <v/>
      </c>
      <c r="J80" s="17" t="str">
        <f>IF($A80="","",COUNTIFS('SFA-School Level'!$A:$A,$A80,'SFA-School Level'!$H:$H,"X"))</f>
        <v/>
      </c>
      <c r="K80" s="17" t="str">
        <f>IF($A80="","",COUNTIFS('SFA-School Level'!$A:$A,$A80,'SFA-School Level'!$I:$I,"X"))</f>
        <v/>
      </c>
      <c r="L80" s="37" t="str">
        <f>IF($A80="","",IFERROR(INDEX(GroupData!$H:$H,MATCH($A80,GroupData!$A:$A,0)),""))</f>
        <v/>
      </c>
      <c r="M80" s="40" t="str">
        <f>IF($A80="","",IFERROR(INDEX(GroupData!$J:$J,MATCH($A80,GroupData!$A:$A,0)),""))</f>
        <v/>
      </c>
      <c r="N80" s="40" t="str">
        <f>IF($A80="","",IFERROR(INDEX(GroupData!$K:$K,MATCH($A80,GroupData!$A:$A,0)),""))</f>
        <v/>
      </c>
      <c r="O80" s="45" t="str">
        <f t="shared" si="5"/>
        <v/>
      </c>
    </row>
    <row r="81" spans="1:15" x14ac:dyDescent="0.25">
      <c r="A81" s="9"/>
      <c r="B81" s="9"/>
      <c r="C81" s="16" t="str">
        <f>IF($A81="","",COUNTIFS('SFA-School Level'!$A:$A,$A81))</f>
        <v/>
      </c>
      <c r="D81" s="10"/>
      <c r="E81" s="7" t="str">
        <f>IF($A81="","",SUMIFS('SFA-School Level'!$E:$E,'SFA-School Level'!$A:$A,$A81))</f>
        <v/>
      </c>
      <c r="F81" s="7" t="str">
        <f>IF($A81="","",SUMIFS('SFA-School Level'!$F:$F,'SFA-School Level'!$A:$A,$A81))</f>
        <v/>
      </c>
      <c r="G81" s="5" t="str">
        <f t="shared" si="6"/>
        <v/>
      </c>
      <c r="H81" s="17" t="str">
        <f t="shared" si="7"/>
        <v/>
      </c>
      <c r="I81" s="17" t="str">
        <f t="shared" si="8"/>
        <v/>
      </c>
      <c r="J81" s="17" t="str">
        <f>IF($A81="","",COUNTIFS('SFA-School Level'!$A:$A,$A81,'SFA-School Level'!$H:$H,"X"))</f>
        <v/>
      </c>
      <c r="K81" s="17" t="str">
        <f>IF($A81="","",COUNTIFS('SFA-School Level'!$A:$A,$A81,'SFA-School Level'!$I:$I,"X"))</f>
        <v/>
      </c>
      <c r="L81" s="37" t="str">
        <f>IF($A81="","",IFERROR(INDEX(GroupData!$H:$H,MATCH($A81,GroupData!$A:$A,0)),""))</f>
        <v/>
      </c>
      <c r="M81" s="40" t="str">
        <f>IF($A81="","",IFERROR(INDEX(GroupData!$J:$J,MATCH($A81,GroupData!$A:$A,0)),""))</f>
        <v/>
      </c>
      <c r="N81" s="40" t="str">
        <f>IF($A81="","",IFERROR(INDEX(GroupData!$K:$K,MATCH($A81,GroupData!$A:$A,0)),""))</f>
        <v/>
      </c>
      <c r="O81" s="45" t="str">
        <f t="shared" si="5"/>
        <v/>
      </c>
    </row>
    <row r="82" spans="1:15" x14ac:dyDescent="0.25">
      <c r="A82" s="9"/>
      <c r="B82" s="9"/>
      <c r="C82" s="16" t="str">
        <f>IF($A82="","",COUNTIFS('SFA-School Level'!$A:$A,$A82))</f>
        <v/>
      </c>
      <c r="D82" s="10"/>
      <c r="E82" s="7" t="str">
        <f>IF($A82="","",SUMIFS('SFA-School Level'!$E:$E,'SFA-School Level'!$A:$A,$A82))</f>
        <v/>
      </c>
      <c r="F82" s="7" t="str">
        <f>IF($A82="","",SUMIFS('SFA-School Level'!$F:$F,'SFA-School Level'!$A:$A,$A82))</f>
        <v/>
      </c>
      <c r="G82" s="5" t="str">
        <f t="shared" si="6"/>
        <v/>
      </c>
      <c r="H82" s="17" t="str">
        <f t="shared" si="7"/>
        <v/>
      </c>
      <c r="I82" s="17" t="str">
        <f t="shared" si="8"/>
        <v/>
      </c>
      <c r="J82" s="17" t="str">
        <f>IF($A82="","",COUNTIFS('SFA-School Level'!$A:$A,$A82,'SFA-School Level'!$H:$H,"X"))</f>
        <v/>
      </c>
      <c r="K82" s="17" t="str">
        <f>IF($A82="","",COUNTIFS('SFA-School Level'!$A:$A,$A82,'SFA-School Level'!$I:$I,"X"))</f>
        <v/>
      </c>
      <c r="L82" s="37" t="str">
        <f>IF($A82="","",IFERROR(INDEX(GroupData!$H:$H,MATCH($A82,GroupData!$A:$A,0)),""))</f>
        <v/>
      </c>
      <c r="M82" s="40" t="str">
        <f>IF($A82="","",IFERROR(INDEX(GroupData!$J:$J,MATCH($A82,GroupData!$A:$A,0)),""))</f>
        <v/>
      </c>
      <c r="N82" s="40" t="str">
        <f>IF($A82="","",IFERROR(INDEX(GroupData!$K:$K,MATCH($A82,GroupData!$A:$A,0)),""))</f>
        <v/>
      </c>
      <c r="O82" s="45" t="str">
        <f t="shared" si="5"/>
        <v/>
      </c>
    </row>
    <row r="83" spans="1:15" x14ac:dyDescent="0.25">
      <c r="A83" s="9"/>
      <c r="B83" s="9"/>
      <c r="C83" s="16" t="str">
        <f>IF($A83="","",COUNTIFS('SFA-School Level'!$A:$A,$A83))</f>
        <v/>
      </c>
      <c r="D83" s="10"/>
      <c r="E83" s="7" t="str">
        <f>IF($A83="","",SUMIFS('SFA-School Level'!$E:$E,'SFA-School Level'!$A:$A,$A83))</f>
        <v/>
      </c>
      <c r="F83" s="7" t="str">
        <f>IF($A83="","",SUMIFS('SFA-School Level'!$F:$F,'SFA-School Level'!$A:$A,$A83))</f>
        <v/>
      </c>
      <c r="G83" s="5" t="str">
        <f t="shared" si="6"/>
        <v/>
      </c>
      <c r="H83" s="17" t="str">
        <f t="shared" si="7"/>
        <v/>
      </c>
      <c r="I83" s="17" t="str">
        <f t="shared" si="8"/>
        <v/>
      </c>
      <c r="J83" s="17" t="str">
        <f>IF($A83="","",COUNTIFS('SFA-School Level'!$A:$A,$A83,'SFA-School Level'!$H:$H,"X"))</f>
        <v/>
      </c>
      <c r="K83" s="17" t="str">
        <f>IF($A83="","",COUNTIFS('SFA-School Level'!$A:$A,$A83,'SFA-School Level'!$I:$I,"X"))</f>
        <v/>
      </c>
      <c r="L83" s="37" t="str">
        <f>IF($A83="","",IFERROR(INDEX(GroupData!$H:$H,MATCH($A83,GroupData!$A:$A,0)),""))</f>
        <v/>
      </c>
      <c r="M83" s="40" t="str">
        <f>IF($A83="","",IFERROR(INDEX(GroupData!$J:$J,MATCH($A83,GroupData!$A:$A,0)),""))</f>
        <v/>
      </c>
      <c r="N83" s="40" t="str">
        <f>IF($A83="","",IFERROR(INDEX(GroupData!$K:$K,MATCH($A83,GroupData!$A:$A,0)),""))</f>
        <v/>
      </c>
      <c r="O83" s="45" t="str">
        <f t="shared" si="5"/>
        <v/>
      </c>
    </row>
    <row r="84" spans="1:15" x14ac:dyDescent="0.25">
      <c r="A84" s="9"/>
      <c r="B84" s="9"/>
      <c r="C84" s="16" t="str">
        <f>IF($A84="","",COUNTIFS('SFA-School Level'!$A:$A,$A84))</f>
        <v/>
      </c>
      <c r="D84" s="10"/>
      <c r="E84" s="7" t="str">
        <f>IF($A84="","",SUMIFS('SFA-School Level'!$E:$E,'SFA-School Level'!$A:$A,$A84))</f>
        <v/>
      </c>
      <c r="F84" s="7" t="str">
        <f>IF($A84="","",SUMIFS('SFA-School Level'!$F:$F,'SFA-School Level'!$A:$A,$A84))</f>
        <v/>
      </c>
      <c r="G84" s="5" t="str">
        <f t="shared" si="6"/>
        <v/>
      </c>
      <c r="H84" s="17" t="str">
        <f t="shared" si="7"/>
        <v/>
      </c>
      <c r="I84" s="17" t="str">
        <f t="shared" si="8"/>
        <v/>
      </c>
      <c r="J84" s="17" t="str">
        <f>IF($A84="","",COUNTIFS('SFA-School Level'!$A:$A,$A84,'SFA-School Level'!$H:$H,"X"))</f>
        <v/>
      </c>
      <c r="K84" s="17" t="str">
        <f>IF($A84="","",COUNTIFS('SFA-School Level'!$A:$A,$A84,'SFA-School Level'!$I:$I,"X"))</f>
        <v/>
      </c>
      <c r="L84" s="37" t="str">
        <f>IF($A84="","",IFERROR(INDEX(GroupData!$H:$H,MATCH($A84,GroupData!$A:$A,0)),""))</f>
        <v/>
      </c>
      <c r="M84" s="40" t="str">
        <f>IF($A84="","",IFERROR(INDEX(GroupData!$J:$J,MATCH($A84,GroupData!$A:$A,0)),""))</f>
        <v/>
      </c>
      <c r="N84" s="40" t="str">
        <f>IF($A84="","",IFERROR(INDEX(GroupData!$K:$K,MATCH($A84,GroupData!$A:$A,0)),""))</f>
        <v/>
      </c>
      <c r="O84" s="45" t="str">
        <f t="shared" si="5"/>
        <v/>
      </c>
    </row>
    <row r="85" spans="1:15" x14ac:dyDescent="0.25">
      <c r="A85" s="9"/>
      <c r="B85" s="9"/>
      <c r="C85" s="16" t="str">
        <f>IF($A85="","",COUNTIFS('SFA-School Level'!$A:$A,$A85))</f>
        <v/>
      </c>
      <c r="D85" s="10"/>
      <c r="E85" s="7" t="str">
        <f>IF($A85="","",SUMIFS('SFA-School Level'!$E:$E,'SFA-School Level'!$A:$A,$A85))</f>
        <v/>
      </c>
      <c r="F85" s="7" t="str">
        <f>IF($A85="","",SUMIFS('SFA-School Level'!$F:$F,'SFA-School Level'!$A:$A,$A85))</f>
        <v/>
      </c>
      <c r="G85" s="5" t="str">
        <f t="shared" si="6"/>
        <v/>
      </c>
      <c r="H85" s="17" t="str">
        <f t="shared" si="7"/>
        <v/>
      </c>
      <c r="I85" s="17" t="str">
        <f t="shared" si="8"/>
        <v/>
      </c>
      <c r="J85" s="17" t="str">
        <f>IF($A85="","",COUNTIFS('SFA-School Level'!$A:$A,$A85,'SFA-School Level'!$H:$H,"X"))</f>
        <v/>
      </c>
      <c r="K85" s="17" t="str">
        <f>IF($A85="","",COUNTIFS('SFA-School Level'!$A:$A,$A85,'SFA-School Level'!$I:$I,"X"))</f>
        <v/>
      </c>
      <c r="L85" s="37" t="str">
        <f>IF($A85="","",IFERROR(INDEX(GroupData!$H:$H,MATCH($A85,GroupData!$A:$A,0)),""))</f>
        <v/>
      </c>
      <c r="M85" s="40" t="str">
        <f>IF($A85="","",IFERROR(INDEX(GroupData!$J:$J,MATCH($A85,GroupData!$A:$A,0)),""))</f>
        <v/>
      </c>
      <c r="N85" s="40" t="str">
        <f>IF($A85="","",IFERROR(INDEX(GroupData!$K:$K,MATCH($A85,GroupData!$A:$A,0)),""))</f>
        <v/>
      </c>
      <c r="O85" s="45" t="str">
        <f t="shared" si="5"/>
        <v/>
      </c>
    </row>
    <row r="86" spans="1:15" x14ac:dyDescent="0.25">
      <c r="A86" s="9"/>
      <c r="B86" s="9"/>
      <c r="C86" s="16" t="str">
        <f>IF($A86="","",COUNTIFS('SFA-School Level'!$A:$A,$A86))</f>
        <v/>
      </c>
      <c r="D86" s="10"/>
      <c r="E86" s="7" t="str">
        <f>IF($A86="","",SUMIFS('SFA-School Level'!$E:$E,'SFA-School Level'!$A:$A,$A86))</f>
        <v/>
      </c>
      <c r="F86" s="7" t="str">
        <f>IF($A86="","",SUMIFS('SFA-School Level'!$F:$F,'SFA-School Level'!$A:$A,$A86))</f>
        <v/>
      </c>
      <c r="G86" s="5" t="str">
        <f t="shared" si="6"/>
        <v/>
      </c>
      <c r="H86" s="17" t="str">
        <f t="shared" si="7"/>
        <v/>
      </c>
      <c r="I86" s="17" t="str">
        <f t="shared" si="8"/>
        <v/>
      </c>
      <c r="J86" s="17" t="str">
        <f>IF($A86="","",COUNTIFS('SFA-School Level'!$A:$A,$A86,'SFA-School Level'!$H:$H,"X"))</f>
        <v/>
      </c>
      <c r="K86" s="17" t="str">
        <f>IF($A86="","",COUNTIFS('SFA-School Level'!$A:$A,$A86,'SFA-School Level'!$I:$I,"X"))</f>
        <v/>
      </c>
      <c r="L86" s="37" t="str">
        <f>IF($A86="","",IFERROR(INDEX(GroupData!$H:$H,MATCH($A86,GroupData!$A:$A,0)),""))</f>
        <v/>
      </c>
      <c r="M86" s="40" t="str">
        <f>IF($A86="","",IFERROR(INDEX(GroupData!$J:$J,MATCH($A86,GroupData!$A:$A,0)),""))</f>
        <v/>
      </c>
      <c r="N86" s="40" t="str">
        <f>IF($A86="","",IFERROR(INDEX(GroupData!$K:$K,MATCH($A86,GroupData!$A:$A,0)),""))</f>
        <v/>
      </c>
      <c r="O86" s="45" t="str">
        <f t="shared" si="5"/>
        <v/>
      </c>
    </row>
    <row r="87" spans="1:15" x14ac:dyDescent="0.25">
      <c r="A87" s="9"/>
      <c r="B87" s="9"/>
      <c r="C87" s="16" t="str">
        <f>IF($A87="","",COUNTIFS('SFA-School Level'!$A:$A,$A87))</f>
        <v/>
      </c>
      <c r="D87" s="10"/>
      <c r="E87" s="7" t="str">
        <f>IF($A87="","",SUMIFS('SFA-School Level'!$E:$E,'SFA-School Level'!$A:$A,$A87))</f>
        <v/>
      </c>
      <c r="F87" s="7" t="str">
        <f>IF($A87="","",SUMIFS('SFA-School Level'!$F:$F,'SFA-School Level'!$A:$A,$A87))</f>
        <v/>
      </c>
      <c r="G87" s="5" t="str">
        <f t="shared" si="6"/>
        <v/>
      </c>
      <c r="H87" s="17" t="str">
        <f t="shared" si="7"/>
        <v/>
      </c>
      <c r="I87" s="17" t="str">
        <f t="shared" si="8"/>
        <v/>
      </c>
      <c r="J87" s="17" t="str">
        <f>IF($A87="","",COUNTIFS('SFA-School Level'!$A:$A,$A87,'SFA-School Level'!$H:$H,"X"))</f>
        <v/>
      </c>
      <c r="K87" s="17" t="str">
        <f>IF($A87="","",COUNTIFS('SFA-School Level'!$A:$A,$A87,'SFA-School Level'!$I:$I,"X"))</f>
        <v/>
      </c>
      <c r="L87" s="37" t="str">
        <f>IF($A87="","",IFERROR(INDEX(GroupData!$H:$H,MATCH($A87,GroupData!$A:$A,0)),""))</f>
        <v/>
      </c>
      <c r="M87" s="40" t="str">
        <f>IF($A87="","",IFERROR(INDEX(GroupData!$J:$J,MATCH($A87,GroupData!$A:$A,0)),""))</f>
        <v/>
      </c>
      <c r="N87" s="40" t="str">
        <f>IF($A87="","",IFERROR(INDEX(GroupData!$K:$K,MATCH($A87,GroupData!$A:$A,0)),""))</f>
        <v/>
      </c>
      <c r="O87" s="45" t="str">
        <f t="shared" si="5"/>
        <v/>
      </c>
    </row>
    <row r="88" spans="1:15" x14ac:dyDescent="0.25">
      <c r="A88" s="9"/>
      <c r="B88" s="9"/>
      <c r="C88" s="16" t="str">
        <f>IF($A88="","",COUNTIFS('SFA-School Level'!$A:$A,$A88))</f>
        <v/>
      </c>
      <c r="D88" s="10"/>
      <c r="E88" s="7" t="str">
        <f>IF($A88="","",SUMIFS('SFA-School Level'!$E:$E,'SFA-School Level'!$A:$A,$A88))</f>
        <v/>
      </c>
      <c r="F88" s="7" t="str">
        <f>IF($A88="","",SUMIFS('SFA-School Level'!$F:$F,'SFA-School Level'!$A:$A,$A88))</f>
        <v/>
      </c>
      <c r="G88" s="5" t="str">
        <f t="shared" si="6"/>
        <v/>
      </c>
      <c r="H88" s="17" t="str">
        <f t="shared" si="7"/>
        <v/>
      </c>
      <c r="I88" s="17" t="str">
        <f t="shared" si="8"/>
        <v/>
      </c>
      <c r="J88" s="17" t="str">
        <f>IF($A88="","",COUNTIFS('SFA-School Level'!$A:$A,$A88,'SFA-School Level'!$H:$H,"X"))</f>
        <v/>
      </c>
      <c r="K88" s="17" t="str">
        <f>IF($A88="","",COUNTIFS('SFA-School Level'!$A:$A,$A88,'SFA-School Level'!$I:$I,"X"))</f>
        <v/>
      </c>
      <c r="L88" s="37" t="str">
        <f>IF($A88="","",IFERROR(INDEX(GroupData!$H:$H,MATCH($A88,GroupData!$A:$A,0)),""))</f>
        <v/>
      </c>
      <c r="M88" s="40" t="str">
        <f>IF($A88="","",IFERROR(INDEX(GroupData!$J:$J,MATCH($A88,GroupData!$A:$A,0)),""))</f>
        <v/>
      </c>
      <c r="N88" s="40" t="str">
        <f>IF($A88="","",IFERROR(INDEX(GroupData!$K:$K,MATCH($A88,GroupData!$A:$A,0)),""))</f>
        <v/>
      </c>
      <c r="O88" s="45" t="str">
        <f t="shared" si="5"/>
        <v/>
      </c>
    </row>
    <row r="89" spans="1:15" x14ac:dyDescent="0.25">
      <c r="A89" s="9"/>
      <c r="B89" s="9"/>
      <c r="C89" s="16" t="str">
        <f>IF($A89="","",COUNTIFS('SFA-School Level'!$A:$A,$A89))</f>
        <v/>
      </c>
      <c r="D89" s="10"/>
      <c r="E89" s="7" t="str">
        <f>IF($A89="","",SUMIFS('SFA-School Level'!$E:$E,'SFA-School Level'!$A:$A,$A89))</f>
        <v/>
      </c>
      <c r="F89" s="7" t="str">
        <f>IF($A89="","",SUMIFS('SFA-School Level'!$F:$F,'SFA-School Level'!$A:$A,$A89))</f>
        <v/>
      </c>
      <c r="G89" s="5" t="str">
        <f t="shared" si="6"/>
        <v/>
      </c>
      <c r="H89" s="17" t="str">
        <f t="shared" si="7"/>
        <v/>
      </c>
      <c r="I89" s="17" t="str">
        <f t="shared" si="8"/>
        <v/>
      </c>
      <c r="J89" s="17" t="str">
        <f>IF($A89="","",COUNTIFS('SFA-School Level'!$A:$A,$A89,'SFA-School Level'!$H:$H,"X"))</f>
        <v/>
      </c>
      <c r="K89" s="17" t="str">
        <f>IF($A89="","",COUNTIFS('SFA-School Level'!$A:$A,$A89,'SFA-School Level'!$I:$I,"X"))</f>
        <v/>
      </c>
      <c r="L89" s="37" t="str">
        <f>IF($A89="","",IFERROR(INDEX(GroupData!$H:$H,MATCH($A89,GroupData!$A:$A,0)),""))</f>
        <v/>
      </c>
      <c r="M89" s="40" t="str">
        <f>IF($A89="","",IFERROR(INDEX(GroupData!$J:$J,MATCH($A89,GroupData!$A:$A,0)),""))</f>
        <v/>
      </c>
      <c r="N89" s="40" t="str">
        <f>IF($A89="","",IFERROR(INDEX(GroupData!$K:$K,MATCH($A89,GroupData!$A:$A,0)),""))</f>
        <v/>
      </c>
      <c r="O89" s="45" t="str">
        <f t="shared" si="5"/>
        <v/>
      </c>
    </row>
    <row r="90" spans="1:15" x14ac:dyDescent="0.25">
      <c r="A90" s="9"/>
      <c r="B90" s="9"/>
      <c r="C90" s="16" t="str">
        <f>IF($A90="","",COUNTIFS('SFA-School Level'!$A:$A,$A90))</f>
        <v/>
      </c>
      <c r="D90" s="10"/>
      <c r="E90" s="7" t="str">
        <f>IF($A90="","",SUMIFS('SFA-School Level'!$E:$E,'SFA-School Level'!$A:$A,$A90))</f>
        <v/>
      </c>
      <c r="F90" s="7" t="str">
        <f>IF($A90="","",SUMIFS('SFA-School Level'!$F:$F,'SFA-School Level'!$A:$A,$A90))</f>
        <v/>
      </c>
      <c r="G90" s="5" t="str">
        <f t="shared" si="6"/>
        <v/>
      </c>
      <c r="H90" s="17" t="str">
        <f t="shared" si="7"/>
        <v/>
      </c>
      <c r="I90" s="17" t="str">
        <f t="shared" si="8"/>
        <v/>
      </c>
      <c r="J90" s="17" t="str">
        <f>IF($A90="","",COUNTIFS('SFA-School Level'!$A:$A,$A90,'SFA-School Level'!$H:$H,"X"))</f>
        <v/>
      </c>
      <c r="K90" s="17" t="str">
        <f>IF($A90="","",COUNTIFS('SFA-School Level'!$A:$A,$A90,'SFA-School Level'!$I:$I,"X"))</f>
        <v/>
      </c>
      <c r="L90" s="37" t="str">
        <f>IF($A90="","",IFERROR(INDEX(GroupData!$H:$H,MATCH($A90,GroupData!$A:$A,0)),""))</f>
        <v/>
      </c>
      <c r="M90" s="40" t="str">
        <f>IF($A90="","",IFERROR(INDEX(GroupData!$J:$J,MATCH($A90,GroupData!$A:$A,0)),""))</f>
        <v/>
      </c>
      <c r="N90" s="40" t="str">
        <f>IF($A90="","",IFERROR(INDEX(GroupData!$K:$K,MATCH($A90,GroupData!$A:$A,0)),""))</f>
        <v/>
      </c>
      <c r="O90" s="45" t="str">
        <f t="shared" si="5"/>
        <v/>
      </c>
    </row>
    <row r="91" spans="1:15" x14ac:dyDescent="0.25">
      <c r="A91" s="9"/>
      <c r="B91" s="9"/>
      <c r="C91" s="16" t="str">
        <f>IF($A91="","",COUNTIFS('SFA-School Level'!$A:$A,$A91))</f>
        <v/>
      </c>
      <c r="D91" s="10"/>
      <c r="E91" s="7" t="str">
        <f>IF($A91="","",SUMIFS('SFA-School Level'!$E:$E,'SFA-School Level'!$A:$A,$A91))</f>
        <v/>
      </c>
      <c r="F91" s="7" t="str">
        <f>IF($A91="","",SUMIFS('SFA-School Level'!$F:$F,'SFA-School Level'!$A:$A,$A91))</f>
        <v/>
      </c>
      <c r="G91" s="5" t="str">
        <f t="shared" si="6"/>
        <v/>
      </c>
      <c r="H91" s="17" t="str">
        <f t="shared" si="7"/>
        <v/>
      </c>
      <c r="I91" s="17" t="str">
        <f t="shared" si="8"/>
        <v/>
      </c>
      <c r="J91" s="17" t="str">
        <f>IF($A91="","",COUNTIFS('SFA-School Level'!$A:$A,$A91,'SFA-School Level'!$H:$H,"X"))</f>
        <v/>
      </c>
      <c r="K91" s="17" t="str">
        <f>IF($A91="","",COUNTIFS('SFA-School Level'!$A:$A,$A91,'SFA-School Level'!$I:$I,"X"))</f>
        <v/>
      </c>
      <c r="L91" s="37" t="str">
        <f>IF($A91="","",IFERROR(INDEX(GroupData!$H:$H,MATCH($A91,GroupData!$A:$A,0)),""))</f>
        <v/>
      </c>
      <c r="M91" s="40" t="str">
        <f>IF($A91="","",IFERROR(INDEX(GroupData!$J:$J,MATCH($A91,GroupData!$A:$A,0)),""))</f>
        <v/>
      </c>
      <c r="N91" s="40" t="str">
        <f>IF($A91="","",IFERROR(INDEX(GroupData!$K:$K,MATCH($A91,GroupData!$A:$A,0)),""))</f>
        <v/>
      </c>
      <c r="O91" s="45" t="str">
        <f t="shared" si="5"/>
        <v/>
      </c>
    </row>
    <row r="92" spans="1:15" x14ac:dyDescent="0.25">
      <c r="A92" s="9"/>
      <c r="B92" s="9"/>
      <c r="C92" s="16" t="str">
        <f>IF($A92="","",COUNTIFS('SFA-School Level'!$A:$A,$A92))</f>
        <v/>
      </c>
      <c r="D92" s="10"/>
      <c r="E92" s="7" t="str">
        <f>IF($A92="","",SUMIFS('SFA-School Level'!$E:$E,'SFA-School Level'!$A:$A,$A92))</f>
        <v/>
      </c>
      <c r="F92" s="7" t="str">
        <f>IF($A92="","",SUMIFS('SFA-School Level'!$F:$F,'SFA-School Level'!$A:$A,$A92))</f>
        <v/>
      </c>
      <c r="G92" s="5" t="str">
        <f t="shared" si="6"/>
        <v/>
      </c>
      <c r="H92" s="17" t="str">
        <f t="shared" si="7"/>
        <v/>
      </c>
      <c r="I92" s="17" t="str">
        <f t="shared" si="8"/>
        <v/>
      </c>
      <c r="J92" s="17" t="str">
        <f>IF($A92="","",COUNTIFS('SFA-School Level'!$A:$A,$A92,'SFA-School Level'!$H:$H,"X"))</f>
        <v/>
      </c>
      <c r="K92" s="17" t="str">
        <f>IF($A92="","",COUNTIFS('SFA-School Level'!$A:$A,$A92,'SFA-School Level'!$I:$I,"X"))</f>
        <v/>
      </c>
      <c r="L92" s="37" t="str">
        <f>IF($A92="","",IFERROR(INDEX(GroupData!$H:$H,MATCH($A92,GroupData!$A:$A,0)),""))</f>
        <v/>
      </c>
      <c r="M92" s="40" t="str">
        <f>IF($A92="","",IFERROR(INDEX(GroupData!$J:$J,MATCH($A92,GroupData!$A:$A,0)),""))</f>
        <v/>
      </c>
      <c r="N92" s="40" t="str">
        <f>IF($A92="","",IFERROR(INDEX(GroupData!$K:$K,MATCH($A92,GroupData!$A:$A,0)),""))</f>
        <v/>
      </c>
      <c r="O92" s="45" t="str">
        <f t="shared" si="5"/>
        <v/>
      </c>
    </row>
    <row r="93" spans="1:15" x14ac:dyDescent="0.25">
      <c r="A93" s="9"/>
      <c r="B93" s="9"/>
      <c r="C93" s="16" t="str">
        <f>IF($A93="","",COUNTIFS('SFA-School Level'!$A:$A,$A93))</f>
        <v/>
      </c>
      <c r="D93" s="10"/>
      <c r="E93" s="7" t="str">
        <f>IF($A93="","",SUMIFS('SFA-School Level'!$E:$E,'SFA-School Level'!$A:$A,$A93))</f>
        <v/>
      </c>
      <c r="F93" s="7" t="str">
        <f>IF($A93="","",SUMIFS('SFA-School Level'!$F:$F,'SFA-School Level'!$A:$A,$A93))</f>
        <v/>
      </c>
      <c r="G93" s="5" t="str">
        <f t="shared" si="6"/>
        <v/>
      </c>
      <c r="H93" s="17" t="str">
        <f t="shared" si="7"/>
        <v/>
      </c>
      <c r="I93" s="17" t="str">
        <f t="shared" si="8"/>
        <v/>
      </c>
      <c r="J93" s="17" t="str">
        <f>IF($A93="","",COUNTIFS('SFA-School Level'!$A:$A,$A93,'SFA-School Level'!$H:$H,"X"))</f>
        <v/>
      </c>
      <c r="K93" s="17" t="str">
        <f>IF($A93="","",COUNTIFS('SFA-School Level'!$A:$A,$A93,'SFA-School Level'!$I:$I,"X"))</f>
        <v/>
      </c>
      <c r="L93" s="37" t="str">
        <f>IF($A93="","",IFERROR(INDEX(GroupData!$H:$H,MATCH($A93,GroupData!$A:$A,0)),""))</f>
        <v/>
      </c>
      <c r="M93" s="40" t="str">
        <f>IF($A93="","",IFERROR(INDEX(GroupData!$J:$J,MATCH($A93,GroupData!$A:$A,0)),""))</f>
        <v/>
      </c>
      <c r="N93" s="40" t="str">
        <f>IF($A93="","",IFERROR(INDEX(GroupData!$K:$K,MATCH($A93,GroupData!$A:$A,0)),""))</f>
        <v/>
      </c>
      <c r="O93" s="45" t="str">
        <f t="shared" si="5"/>
        <v/>
      </c>
    </row>
    <row r="94" spans="1:15" x14ac:dyDescent="0.25">
      <c r="A94" s="9"/>
      <c r="B94" s="9"/>
      <c r="C94" s="16" t="str">
        <f>IF($A94="","",COUNTIFS('SFA-School Level'!$A:$A,$A94))</f>
        <v/>
      </c>
      <c r="D94" s="10"/>
      <c r="E94" s="7" t="str">
        <f>IF($A94="","",SUMIFS('SFA-School Level'!$E:$E,'SFA-School Level'!$A:$A,$A94))</f>
        <v/>
      </c>
      <c r="F94" s="7" t="str">
        <f>IF($A94="","",SUMIFS('SFA-School Level'!$F:$F,'SFA-School Level'!$A:$A,$A94))</f>
        <v/>
      </c>
      <c r="G94" s="5" t="str">
        <f t="shared" si="6"/>
        <v/>
      </c>
      <c r="H94" s="17" t="str">
        <f t="shared" si="7"/>
        <v/>
      </c>
      <c r="I94" s="17" t="str">
        <f t="shared" si="8"/>
        <v/>
      </c>
      <c r="J94" s="17" t="str">
        <f>IF($A94="","",COUNTIFS('SFA-School Level'!$A:$A,$A94,'SFA-School Level'!$H:$H,"X"))</f>
        <v/>
      </c>
      <c r="K94" s="17" t="str">
        <f>IF($A94="","",COUNTIFS('SFA-School Level'!$A:$A,$A94,'SFA-School Level'!$I:$I,"X"))</f>
        <v/>
      </c>
      <c r="L94" s="37" t="str">
        <f>IF($A94="","",IFERROR(INDEX(GroupData!$H:$H,MATCH($A94,GroupData!$A:$A,0)),""))</f>
        <v/>
      </c>
      <c r="M94" s="40" t="str">
        <f>IF($A94="","",IFERROR(INDEX(GroupData!$J:$J,MATCH($A94,GroupData!$A:$A,0)),""))</f>
        <v/>
      </c>
      <c r="N94" s="40" t="str">
        <f>IF($A94="","",IFERROR(INDEX(GroupData!$K:$K,MATCH($A94,GroupData!$A:$A,0)),""))</f>
        <v/>
      </c>
      <c r="O94" s="45" t="str">
        <f t="shared" si="5"/>
        <v/>
      </c>
    </row>
    <row r="95" spans="1:15" x14ac:dyDescent="0.25">
      <c r="A95" s="9"/>
      <c r="B95" s="9"/>
      <c r="C95" s="16" t="str">
        <f>IF($A95="","",COUNTIFS('SFA-School Level'!$A:$A,$A95))</f>
        <v/>
      </c>
      <c r="D95" s="10"/>
      <c r="E95" s="7" t="str">
        <f>IF($A95="","",SUMIFS('SFA-School Level'!$E:$E,'SFA-School Level'!$A:$A,$A95))</f>
        <v/>
      </c>
      <c r="F95" s="7" t="str">
        <f>IF($A95="","",SUMIFS('SFA-School Level'!$F:$F,'SFA-School Level'!$A:$A,$A95))</f>
        <v/>
      </c>
      <c r="G95" s="5" t="str">
        <f t="shared" si="6"/>
        <v/>
      </c>
      <c r="H95" s="17" t="str">
        <f t="shared" si="7"/>
        <v/>
      </c>
      <c r="I95" s="17" t="str">
        <f t="shared" si="8"/>
        <v/>
      </c>
      <c r="J95" s="17" t="str">
        <f>IF($A95="","",COUNTIFS('SFA-School Level'!$A:$A,$A95,'SFA-School Level'!$H:$H,"X"))</f>
        <v/>
      </c>
      <c r="K95" s="17" t="str">
        <f>IF($A95="","",COUNTIFS('SFA-School Level'!$A:$A,$A95,'SFA-School Level'!$I:$I,"X"))</f>
        <v/>
      </c>
      <c r="L95" s="37" t="str">
        <f>IF($A95="","",IFERROR(INDEX(GroupData!$H:$H,MATCH($A95,GroupData!$A:$A,0)),""))</f>
        <v/>
      </c>
      <c r="M95" s="40" t="str">
        <f>IF($A95="","",IFERROR(INDEX(GroupData!$J:$J,MATCH($A95,GroupData!$A:$A,0)),""))</f>
        <v/>
      </c>
      <c r="N95" s="40" t="str">
        <f>IF($A95="","",IFERROR(INDEX(GroupData!$K:$K,MATCH($A95,GroupData!$A:$A,0)),""))</f>
        <v/>
      </c>
      <c r="O95" s="45" t="str">
        <f t="shared" si="5"/>
        <v/>
      </c>
    </row>
    <row r="96" spans="1:15" x14ac:dyDescent="0.25">
      <c r="A96" s="9"/>
      <c r="B96" s="9"/>
      <c r="C96" s="16" t="str">
        <f>IF($A96="","",COUNTIFS('SFA-School Level'!$A:$A,$A96))</f>
        <v/>
      </c>
      <c r="D96" s="10"/>
      <c r="E96" s="7" t="str">
        <f>IF($A96="","",SUMIFS('SFA-School Level'!$E:$E,'SFA-School Level'!$A:$A,$A96))</f>
        <v/>
      </c>
      <c r="F96" s="7" t="str">
        <f>IF($A96="","",SUMIFS('SFA-School Level'!$F:$F,'SFA-School Level'!$A:$A,$A96))</f>
        <v/>
      </c>
      <c r="G96" s="5" t="str">
        <f t="shared" si="6"/>
        <v/>
      </c>
      <c r="H96" s="17" t="str">
        <f t="shared" si="7"/>
        <v/>
      </c>
      <c r="I96" s="17" t="str">
        <f t="shared" si="8"/>
        <v/>
      </c>
      <c r="J96" s="17" t="str">
        <f>IF($A96="","",COUNTIFS('SFA-School Level'!$A:$A,$A96,'SFA-School Level'!$H:$H,"X"))</f>
        <v/>
      </c>
      <c r="K96" s="17" t="str">
        <f>IF($A96="","",COUNTIFS('SFA-School Level'!$A:$A,$A96,'SFA-School Level'!$I:$I,"X"))</f>
        <v/>
      </c>
      <c r="L96" s="37" t="str">
        <f>IF($A96="","",IFERROR(INDEX(GroupData!$H:$H,MATCH($A96,GroupData!$A:$A,0)),""))</f>
        <v/>
      </c>
      <c r="M96" s="40" t="str">
        <f>IF($A96="","",IFERROR(INDEX(GroupData!$J:$J,MATCH($A96,GroupData!$A:$A,0)),""))</f>
        <v/>
      </c>
      <c r="N96" s="40" t="str">
        <f>IF($A96="","",IFERROR(INDEX(GroupData!$K:$K,MATCH($A96,GroupData!$A:$A,0)),""))</f>
        <v/>
      </c>
      <c r="O96" s="45" t="str">
        <f t="shared" si="5"/>
        <v/>
      </c>
    </row>
    <row r="97" spans="1:15" x14ac:dyDescent="0.25">
      <c r="A97" s="9"/>
      <c r="B97" s="9"/>
      <c r="C97" s="16" t="str">
        <f>IF($A97="","",COUNTIFS('SFA-School Level'!$A:$A,$A97))</f>
        <v/>
      </c>
      <c r="D97" s="10"/>
      <c r="E97" s="7" t="str">
        <f>IF($A97="","",SUMIFS('SFA-School Level'!$E:$E,'SFA-School Level'!$A:$A,$A97))</f>
        <v/>
      </c>
      <c r="F97" s="7" t="str">
        <f>IF($A97="","",SUMIFS('SFA-School Level'!$F:$F,'SFA-School Level'!$A:$A,$A97))</f>
        <v/>
      </c>
      <c r="G97" s="5" t="str">
        <f t="shared" si="6"/>
        <v/>
      </c>
      <c r="H97" s="17" t="str">
        <f t="shared" si="7"/>
        <v/>
      </c>
      <c r="I97" s="17" t="str">
        <f t="shared" si="8"/>
        <v/>
      </c>
      <c r="J97" s="17" t="str">
        <f>IF($A97="","",COUNTIFS('SFA-School Level'!$A:$A,$A97,'SFA-School Level'!$H:$H,"X"))</f>
        <v/>
      </c>
      <c r="K97" s="17" t="str">
        <f>IF($A97="","",COUNTIFS('SFA-School Level'!$A:$A,$A97,'SFA-School Level'!$I:$I,"X"))</f>
        <v/>
      </c>
      <c r="L97" s="37" t="str">
        <f>IF($A97="","",IFERROR(INDEX(GroupData!$H:$H,MATCH($A97,GroupData!$A:$A,0)),""))</f>
        <v/>
      </c>
      <c r="M97" s="40" t="str">
        <f>IF($A97="","",IFERROR(INDEX(GroupData!$J:$J,MATCH($A97,GroupData!$A:$A,0)),""))</f>
        <v/>
      </c>
      <c r="N97" s="40" t="str">
        <f>IF($A97="","",IFERROR(INDEX(GroupData!$K:$K,MATCH($A97,GroupData!$A:$A,0)),""))</f>
        <v/>
      </c>
      <c r="O97" s="45" t="str">
        <f t="shared" si="5"/>
        <v/>
      </c>
    </row>
    <row r="98" spans="1:15" x14ac:dyDescent="0.25">
      <c r="A98" s="9"/>
      <c r="B98" s="9"/>
      <c r="C98" s="16" t="str">
        <f>IF($A98="","",COUNTIFS('SFA-School Level'!$A:$A,$A98))</f>
        <v/>
      </c>
      <c r="D98" s="10"/>
      <c r="E98" s="7" t="str">
        <f>IF($A98="","",SUMIFS('SFA-School Level'!$E:$E,'SFA-School Level'!$A:$A,$A98))</f>
        <v/>
      </c>
      <c r="F98" s="7" t="str">
        <f>IF($A98="","",SUMIFS('SFA-School Level'!$F:$F,'SFA-School Level'!$A:$A,$A98))</f>
        <v/>
      </c>
      <c r="G98" s="5" t="str">
        <f t="shared" si="6"/>
        <v/>
      </c>
      <c r="H98" s="17" t="str">
        <f t="shared" si="7"/>
        <v/>
      </c>
      <c r="I98" s="17" t="str">
        <f t="shared" si="8"/>
        <v/>
      </c>
      <c r="J98" s="17" t="str">
        <f>IF($A98="","",COUNTIFS('SFA-School Level'!$A:$A,$A98,'SFA-School Level'!$H:$H,"X"))</f>
        <v/>
      </c>
      <c r="K98" s="17" t="str">
        <f>IF($A98="","",COUNTIFS('SFA-School Level'!$A:$A,$A98,'SFA-School Level'!$I:$I,"X"))</f>
        <v/>
      </c>
      <c r="L98" s="37" t="str">
        <f>IF($A98="","",IFERROR(INDEX(GroupData!$H:$H,MATCH($A98,GroupData!$A:$A,0)),""))</f>
        <v/>
      </c>
      <c r="M98" s="40" t="str">
        <f>IF($A98="","",IFERROR(INDEX(GroupData!$J:$J,MATCH($A98,GroupData!$A:$A,0)),""))</f>
        <v/>
      </c>
      <c r="N98" s="40" t="str">
        <f>IF($A98="","",IFERROR(INDEX(GroupData!$K:$K,MATCH($A98,GroupData!$A:$A,0)),""))</f>
        <v/>
      </c>
      <c r="O98" s="45" t="str">
        <f t="shared" si="5"/>
        <v/>
      </c>
    </row>
    <row r="99" spans="1:15" x14ac:dyDescent="0.25">
      <c r="A99" s="9"/>
      <c r="B99" s="9"/>
      <c r="C99" s="16" t="str">
        <f>IF($A99="","",COUNTIFS('SFA-School Level'!$A:$A,$A99))</f>
        <v/>
      </c>
      <c r="D99" s="10"/>
      <c r="E99" s="7" t="str">
        <f>IF($A99="","",SUMIFS('SFA-School Level'!$E:$E,'SFA-School Level'!$A:$A,$A99))</f>
        <v/>
      </c>
      <c r="F99" s="7" t="str">
        <f>IF($A99="","",SUMIFS('SFA-School Level'!$F:$F,'SFA-School Level'!$A:$A,$A99))</f>
        <v/>
      </c>
      <c r="G99" s="5" t="str">
        <f t="shared" si="6"/>
        <v/>
      </c>
      <c r="H99" s="17" t="str">
        <f t="shared" si="7"/>
        <v/>
      </c>
      <c r="I99" s="17" t="str">
        <f t="shared" si="8"/>
        <v/>
      </c>
      <c r="J99" s="17" t="str">
        <f>IF($A99="","",COUNTIFS('SFA-School Level'!$A:$A,$A99,'SFA-School Level'!$H:$H,"X"))</f>
        <v/>
      </c>
      <c r="K99" s="17" t="str">
        <f>IF($A99="","",COUNTIFS('SFA-School Level'!$A:$A,$A99,'SFA-School Level'!$I:$I,"X"))</f>
        <v/>
      </c>
      <c r="L99" s="37" t="str">
        <f>IF($A99="","",IFERROR(INDEX(GroupData!$H:$H,MATCH($A99,GroupData!$A:$A,0)),""))</f>
        <v/>
      </c>
      <c r="M99" s="40" t="str">
        <f>IF($A99="","",IFERROR(INDEX(GroupData!$J:$J,MATCH($A99,GroupData!$A:$A,0)),""))</f>
        <v/>
      </c>
      <c r="N99" s="40" t="str">
        <f>IF($A99="","",IFERROR(INDEX(GroupData!$K:$K,MATCH($A99,GroupData!$A:$A,0)),""))</f>
        <v/>
      </c>
      <c r="O99" s="45" t="str">
        <f t="shared" si="5"/>
        <v/>
      </c>
    </row>
    <row r="100" spans="1:15" x14ac:dyDescent="0.25">
      <c r="A100" s="9"/>
      <c r="B100" s="9"/>
      <c r="C100" s="16" t="str">
        <f>IF($A100="","",COUNTIFS('SFA-School Level'!$A:$A,$A100))</f>
        <v/>
      </c>
      <c r="D100" s="10"/>
      <c r="E100" s="7" t="str">
        <f>IF($A100="","",SUMIFS('SFA-School Level'!$E:$E,'SFA-School Level'!$A:$A,$A100))</f>
        <v/>
      </c>
      <c r="F100" s="7" t="str">
        <f>IF($A100="","",SUMIFS('SFA-School Level'!$F:$F,'SFA-School Level'!$A:$A,$A100))</f>
        <v/>
      </c>
      <c r="G100" s="5" t="str">
        <f t="shared" si="6"/>
        <v/>
      </c>
      <c r="H100" s="17" t="str">
        <f t="shared" si="7"/>
        <v/>
      </c>
      <c r="I100" s="17" t="str">
        <f t="shared" si="8"/>
        <v/>
      </c>
      <c r="J100" s="17" t="str">
        <f>IF($A100="","",COUNTIFS('SFA-School Level'!$A:$A,$A100,'SFA-School Level'!$H:$H,"X"))</f>
        <v/>
      </c>
      <c r="K100" s="17" t="str">
        <f>IF($A100="","",COUNTIFS('SFA-School Level'!$A:$A,$A100,'SFA-School Level'!$I:$I,"X"))</f>
        <v/>
      </c>
      <c r="L100" s="37" t="str">
        <f>IF($A100="","",IFERROR(INDEX(GroupData!$H:$H,MATCH($A100,GroupData!$A:$A,0)),""))</f>
        <v/>
      </c>
      <c r="M100" s="40" t="str">
        <f>IF($A100="","",IFERROR(INDEX(GroupData!$J:$J,MATCH($A100,GroupData!$A:$A,0)),""))</f>
        <v/>
      </c>
      <c r="N100" s="40" t="str">
        <f>IF($A100="","",IFERROR(INDEX(GroupData!$K:$K,MATCH($A100,GroupData!$A:$A,0)),""))</f>
        <v/>
      </c>
      <c r="O100" s="45" t="str">
        <f t="shared" si="5"/>
        <v/>
      </c>
    </row>
    <row r="101" spans="1:15" x14ac:dyDescent="0.25">
      <c r="A101" s="9"/>
      <c r="B101" s="9"/>
      <c r="C101" s="16" t="str">
        <f>IF($A101="","",COUNTIFS('SFA-School Level'!$A:$A,$A101))</f>
        <v/>
      </c>
      <c r="D101" s="10"/>
      <c r="E101" s="7" t="str">
        <f>IF($A101="","",SUMIFS('SFA-School Level'!$E:$E,'SFA-School Level'!$A:$A,$A101))</f>
        <v/>
      </c>
      <c r="F101" s="7" t="str">
        <f>IF($A101="","",SUMIFS('SFA-School Level'!$F:$F,'SFA-School Level'!$A:$A,$A101))</f>
        <v/>
      </c>
      <c r="G101" s="5" t="str">
        <f t="shared" si="6"/>
        <v/>
      </c>
      <c r="H101" s="17" t="str">
        <f t="shared" si="7"/>
        <v/>
      </c>
      <c r="I101" s="17" t="str">
        <f t="shared" si="8"/>
        <v/>
      </c>
      <c r="J101" s="17" t="str">
        <f>IF($A101="","",COUNTIFS('SFA-School Level'!$A:$A,$A101,'SFA-School Level'!$H:$H,"X"))</f>
        <v/>
      </c>
      <c r="K101" s="17" t="str">
        <f>IF($A101="","",COUNTIFS('SFA-School Level'!$A:$A,$A101,'SFA-School Level'!$I:$I,"X"))</f>
        <v/>
      </c>
      <c r="L101" s="37" t="str">
        <f>IF($A101="","",IFERROR(INDEX(GroupData!$H:$H,MATCH($A101,GroupData!$A:$A,0)),""))</f>
        <v/>
      </c>
      <c r="M101" s="40" t="str">
        <f>IF($A101="","",IFERROR(INDEX(GroupData!$J:$J,MATCH($A101,GroupData!$A:$A,0)),""))</f>
        <v/>
      </c>
      <c r="N101" s="40" t="str">
        <f>IF($A101="","",IFERROR(INDEX(GroupData!$K:$K,MATCH($A101,GroupData!$A:$A,0)),""))</f>
        <v/>
      </c>
      <c r="O101" s="45" t="str">
        <f t="shared" si="5"/>
        <v/>
      </c>
    </row>
  </sheetData>
  <sheetProtection sheet="1" sort="0" autoFilter="0"/>
  <autoFilter ref="A1:O101" xr:uid="{CAE029B4-694E-4AC7-BD0F-8484FF9F6DF0}"/>
  <sortState xmlns:xlrd2="http://schemas.microsoft.com/office/spreadsheetml/2017/richdata2" ref="A2:P56">
    <sortCondition descending="1" ref="G1"/>
  </sortState>
  <phoneticPr fontId="7" type="noConversion"/>
  <conditionalFormatting sqref="J1:K1048576">
    <cfRule type="cellIs" dxfId="0" priority="1" operator="equal">
      <formula>0</formula>
    </cfRule>
  </conditionalFormatting>
  <pageMargins left="0.7" right="0.7" top="0.75" bottom="0.75" header="0.3" footer="0.3"/>
  <pageSetup scale="51" orientation="landscape" r:id="rId1"/>
  <headerFooter>
    <oddHeader>&amp;C&amp;"-,Bold"&amp;18 2019 Community Eligibility Provision Notification for Participating, Eligible and Near Eligible Sites</oddHeader>
    <oddFooter>&amp;R04/2019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zoomScaleNormal="100" workbookViewId="0">
      <pane ySplit="1" topLeftCell="A392" activePane="bottomLeft" state="frozen"/>
      <selection activeCell="A2" sqref="A2"/>
      <selection pane="bottomLeft" activeCell="G410" sqref="G410"/>
    </sheetView>
  </sheetViews>
  <sheetFormatPr defaultColWidth="8.7109375" defaultRowHeight="15" x14ac:dyDescent="0.25"/>
  <cols>
    <col min="1" max="1" width="19.7109375" style="31" bestFit="1" customWidth="1"/>
    <col min="2" max="2" width="34.85546875" style="32" customWidth="1"/>
    <col min="3" max="3" width="13.28515625" customWidth="1"/>
    <col min="4" max="4" width="36.5703125" customWidth="1"/>
    <col min="5" max="5" width="14" style="33" customWidth="1"/>
    <col min="6" max="6" width="16.5703125" style="33" customWidth="1"/>
    <col min="7" max="7" width="16.140625" style="24" customWidth="1"/>
    <col min="8" max="8" width="12.5703125" style="34" customWidth="1"/>
    <col min="9" max="9" width="9.85546875" style="34" customWidth="1"/>
    <col min="10" max="10" width="17.7109375" style="34" customWidth="1"/>
    <col min="11" max="11" width="14.28515625" style="32" bestFit="1" customWidth="1"/>
    <col min="12" max="12" width="14.28515625" style="32" customWidth="1"/>
    <col min="13" max="13" width="13.85546875" style="32" bestFit="1" customWidth="1"/>
    <col min="14" max="14" width="11.5703125" style="34" customWidth="1"/>
  </cols>
  <sheetData>
    <row r="1" spans="1:14" s="29" customFormat="1" ht="68.25" x14ac:dyDescent="0.25">
      <c r="A1" s="28" t="s">
        <v>387</v>
      </c>
      <c r="B1" s="23" t="s">
        <v>0</v>
      </c>
      <c r="C1" s="28" t="s">
        <v>386</v>
      </c>
      <c r="D1" s="28" t="s">
        <v>388</v>
      </c>
      <c r="E1" s="23" t="s">
        <v>575</v>
      </c>
      <c r="F1" s="23" t="s">
        <v>576</v>
      </c>
      <c r="G1" s="3" t="s">
        <v>577</v>
      </c>
      <c r="H1" s="23" t="s">
        <v>4</v>
      </c>
      <c r="I1" s="14" t="s">
        <v>3</v>
      </c>
      <c r="J1" s="23" t="s">
        <v>2</v>
      </c>
      <c r="K1" s="14" t="s">
        <v>786</v>
      </c>
      <c r="L1" s="14" t="s">
        <v>770</v>
      </c>
      <c r="M1" s="14" t="s">
        <v>788</v>
      </c>
      <c r="N1" s="23" t="s">
        <v>791</v>
      </c>
    </row>
    <row r="2" spans="1:14" x14ac:dyDescent="0.25">
      <c r="A2" s="25">
        <v>3</v>
      </c>
      <c r="B2" s="30" t="str">
        <f>IF($A2="","",INDEX('LEA-District wide'!$B:$B,MATCH($A2,'LEA-District wide'!$A:$A,0)))</f>
        <v>Alaska Gateway Schools</v>
      </c>
      <c r="C2" s="26">
        <v>38010</v>
      </c>
      <c r="D2" s="26" t="s">
        <v>394</v>
      </c>
      <c r="E2" s="6">
        <f>IF($A2="","",IFERROR(INDEX(CEPIdentifiedStudentsSummary!$D:$D,MATCH($C2,CEPIdentifiedStudentsSummary!$A:$A,0)),0))</f>
        <v>36</v>
      </c>
      <c r="F2" s="6">
        <f>IF($A2="","",IFERROR(INDEX(CEPIdentifiedStudentsSummary!$C:$C,MATCH($C2,CEPIdentifiedStudentsSummary!$A:$A,0)),0))</f>
        <v>19</v>
      </c>
      <c r="G2" s="5">
        <f>IF($A2="","",IFERROR(F2/E2,"N/A"))</f>
        <v>0.52777777777777779</v>
      </c>
      <c r="H2" s="35" t="str">
        <f t="shared" ref="H2:H65" si="0">IF($G2="N/A","",IF(AND($G2&gt;=0.3,$G2&lt;0.4),"X",""))</f>
        <v/>
      </c>
      <c r="I2" s="35" t="str">
        <f t="shared" ref="I2:I65" si="1">IF($A2="","",IF($G2="N/A","",IF($G2&gt;=0.4,"X","")))</f>
        <v>X</v>
      </c>
      <c r="J2" s="41" t="str">
        <f>IF(IFERROR(INDEX(NslpCepGroups!$E:$E,MATCH($C2,NslpCepGroups!$C:$C,0))="Special Assistance - CEP",FALSE),"X","")</f>
        <v/>
      </c>
      <c r="K2" s="42" t="str">
        <f>IF($A2="","",IF($J2="X",INDEX(NslpCepGroups!$H:$H,MATCH($C2,NslpCepGroups!$C:$C,0)),""))</f>
        <v/>
      </c>
      <c r="L2" s="42" t="str">
        <f>IF($A2="","",IF($J2="X",IF(INDEX(NslpCepGroups!$F:$F,MATCH($C2,NslpCepGroups!$C:$C,0))=0,"Indiv. site",INDEX(NslpCepGroups!$F:$F,MATCH($C2,NslpCepGroups!$C:$C,0))),""))</f>
        <v/>
      </c>
      <c r="M2" s="42" t="str">
        <f>IF($A2="","",IF($J2="X",INDEX(NslpCepGroups!$I:$I,MATCH($C2,NslpCepGroups!$C:$C,0)),""))</f>
        <v/>
      </c>
      <c r="N2" s="45" t="str">
        <f t="shared" ref="N2:N33" si="2">IF($M2="","",IF(1*RIGHT($M2,4)=_cepBaseYr,"X",""))</f>
        <v/>
      </c>
    </row>
    <row r="3" spans="1:14" x14ac:dyDescent="0.25">
      <c r="A3" s="25">
        <v>3</v>
      </c>
      <c r="B3" s="30" t="str">
        <f>IF($A3="","",INDEX('LEA-District wide'!$B:$B,MATCH($A3,'LEA-District wide'!$A:$A,0)))</f>
        <v>Alaska Gateway Schools</v>
      </c>
      <c r="C3" s="26">
        <v>30010</v>
      </c>
      <c r="D3" s="26" t="s">
        <v>389</v>
      </c>
      <c r="E3" s="6">
        <f>IF($A3="","",IFERROR(INDEX(CEPIdentifiedStudentsSummary!$D:$D,MATCH($C3,CEPIdentifiedStudentsSummary!$A:$A,0)),0))</f>
        <v>13</v>
      </c>
      <c r="F3" s="6">
        <f>IF($A3="","",IFERROR(INDEX(CEPIdentifiedStudentsSummary!$C:$C,MATCH($C3,CEPIdentifiedStudentsSummary!$A:$A,0)),0))</f>
        <v>8</v>
      </c>
      <c r="G3" s="5">
        <f t="shared" ref="G3:G66" si="3">IF($A3="","",IFERROR(F3/E3,"N/A"))</f>
        <v>0.61538461538461542</v>
      </c>
      <c r="H3" s="35" t="str">
        <f t="shared" si="0"/>
        <v/>
      </c>
      <c r="I3" s="35" t="str">
        <f t="shared" si="1"/>
        <v>X</v>
      </c>
      <c r="J3" s="41" t="str">
        <f>IF(IFERROR(INDEX(NslpCepGroups!$E:$E,MATCH($C3,NslpCepGroups!$C:$C,0))="Special Assistance - CEP",FALSE),"X","")</f>
        <v>X</v>
      </c>
      <c r="K3" s="42" t="str">
        <f>IF($A3="","",IF($J3="X",INDEX(NslpCepGroups!$H:$H,MATCH($C3,NslpCepGroups!$C:$C,0)),""))</f>
        <v>2021 - 2022</v>
      </c>
      <c r="L3" s="42" t="str">
        <f>IF($A3="","",IF($J3="X",IF(INDEX(NslpCepGroups!$F:$F,MATCH($C3,NslpCepGroups!$C:$C,0))=0,"Indiv. site",INDEX(NslpCepGroups!$F:$F,MATCH($C3,NslpCepGroups!$C:$C,0))),""))</f>
        <v>Group A</v>
      </c>
      <c r="M3" s="42" t="str">
        <f>IF($A3="","",IF($J3="X",INDEX(NslpCepGroups!$I:$I,MATCH($C3,NslpCepGroups!$C:$C,0)),""))</f>
        <v>2024 - 2025</v>
      </c>
      <c r="N3" s="45" t="str">
        <f t="shared" si="2"/>
        <v/>
      </c>
    </row>
    <row r="4" spans="1:14" x14ac:dyDescent="0.25">
      <c r="A4" s="25">
        <v>3</v>
      </c>
      <c r="B4" s="30" t="str">
        <f>IF($A4="","",INDEX('LEA-District wide'!$B:$B,MATCH($A4,'LEA-District wide'!$A:$A,0)))</f>
        <v>Alaska Gateway Schools</v>
      </c>
      <c r="C4" s="26">
        <v>30020</v>
      </c>
      <c r="D4" s="26" t="s">
        <v>390</v>
      </c>
      <c r="E4" s="6">
        <f>IF($A4="","",IFERROR(INDEX(CEPIdentifiedStudentsSummary!$D:$D,MATCH($C4,CEPIdentifiedStudentsSummary!$A:$A,0)),0))</f>
        <v>10</v>
      </c>
      <c r="F4" s="6">
        <f>IF($A4="","",IFERROR(INDEX(CEPIdentifiedStudentsSummary!$C:$C,MATCH($C4,CEPIdentifiedStudentsSummary!$A:$A,0)),0))</f>
        <v>5</v>
      </c>
      <c r="G4" s="5">
        <f t="shared" si="3"/>
        <v>0.5</v>
      </c>
      <c r="H4" s="35" t="str">
        <f t="shared" si="0"/>
        <v/>
      </c>
      <c r="I4" s="35" t="str">
        <f t="shared" si="1"/>
        <v>X</v>
      </c>
      <c r="J4" s="41" t="str">
        <f>IF(IFERROR(INDEX(NslpCepGroups!$E:$E,MATCH($C4,NslpCepGroups!$C:$C,0))="Special Assistance - CEP",FALSE),"X","")</f>
        <v>X</v>
      </c>
      <c r="K4" s="42" t="str">
        <f>IF($A4="","",IF($J4="X",INDEX(NslpCepGroups!$H:$H,MATCH($C4,NslpCepGroups!$C:$C,0)),""))</f>
        <v>2021 - 2022</v>
      </c>
      <c r="L4" s="42" t="str">
        <f>IF($A4="","",IF($J4="X",IF(INDEX(NslpCepGroups!$F:$F,MATCH($C4,NslpCepGroups!$C:$C,0))=0,"Indiv. site",INDEX(NslpCepGroups!$F:$F,MATCH($C4,NslpCepGroups!$C:$C,0))),""))</f>
        <v>Group A</v>
      </c>
      <c r="M4" s="42" t="str">
        <f>IF($A4="","",IF($J4="X",INDEX(NslpCepGroups!$I:$I,MATCH($C4,NslpCepGroups!$C:$C,0)),""))</f>
        <v>2024 - 2025</v>
      </c>
      <c r="N4" s="45" t="str">
        <f t="shared" si="2"/>
        <v/>
      </c>
    </row>
    <row r="5" spans="1:14" x14ac:dyDescent="0.25">
      <c r="A5" s="25">
        <v>3</v>
      </c>
      <c r="B5" s="30" t="str">
        <f>IF($A5="","",INDEX('LEA-District wide'!$B:$B,MATCH($A5,'LEA-District wide'!$A:$A,0)))</f>
        <v>Alaska Gateway Schools</v>
      </c>
      <c r="C5" s="26">
        <v>30030</v>
      </c>
      <c r="D5" s="26" t="s">
        <v>391</v>
      </c>
      <c r="E5" s="6">
        <f>IF($A5="","",IFERROR(INDEX(CEPIdentifiedStudentsSummary!$D:$D,MATCH($C5,CEPIdentifiedStudentsSummary!$A:$A,0)),0))</f>
        <v>34</v>
      </c>
      <c r="F5" s="6">
        <f>IF($A5="","",IFERROR(INDEX(CEPIdentifiedStudentsSummary!$C:$C,MATCH($C5,CEPIdentifiedStudentsSummary!$A:$A,0)),0))</f>
        <v>34</v>
      </c>
      <c r="G5" s="5">
        <f t="shared" si="3"/>
        <v>1</v>
      </c>
      <c r="H5" s="35" t="str">
        <f t="shared" si="0"/>
        <v/>
      </c>
      <c r="I5" s="35" t="str">
        <f t="shared" si="1"/>
        <v>X</v>
      </c>
      <c r="J5" s="41" t="str">
        <f>IF(IFERROR(INDEX(NslpCepGroups!$E:$E,MATCH($C5,NslpCepGroups!$C:$C,0))="Special Assistance - CEP",FALSE),"X","")</f>
        <v>X</v>
      </c>
      <c r="K5" s="42" t="str">
        <f>IF($A5="","",IF($J5="X",INDEX(NslpCepGroups!$H:$H,MATCH($C5,NslpCepGroups!$C:$C,0)),""))</f>
        <v>2021 - 2022</v>
      </c>
      <c r="L5" s="42" t="str">
        <f>IF($A5="","",IF($J5="X",IF(INDEX(NslpCepGroups!$F:$F,MATCH($C5,NslpCepGroups!$C:$C,0))=0,"Indiv. site",INDEX(NslpCepGroups!$F:$F,MATCH($C5,NslpCepGroups!$C:$C,0))),""))</f>
        <v>Group A</v>
      </c>
      <c r="M5" s="42" t="str">
        <f>IF($A5="","",IF($J5="X",INDEX(NslpCepGroups!$I:$I,MATCH($C5,NslpCepGroups!$C:$C,0)),""))</f>
        <v>2024 - 2025</v>
      </c>
      <c r="N5" s="45" t="str">
        <f t="shared" si="2"/>
        <v/>
      </c>
    </row>
    <row r="6" spans="1:14" x14ac:dyDescent="0.25">
      <c r="A6" s="25">
        <v>3</v>
      </c>
      <c r="B6" s="30" t="str">
        <f>IF($A6="","",INDEX('LEA-District wide'!$B:$B,MATCH($A6,'LEA-District wide'!$A:$A,0)))</f>
        <v>Alaska Gateway Schools</v>
      </c>
      <c r="C6" s="26">
        <v>30050</v>
      </c>
      <c r="D6" s="26" t="s">
        <v>8</v>
      </c>
      <c r="E6" s="6">
        <f>IF($A6="","",IFERROR(INDEX(CEPIdentifiedStudentsSummary!$D:$D,MATCH($C6,CEPIdentifiedStudentsSummary!$A:$A,0)),0))</f>
        <v>20</v>
      </c>
      <c r="F6" s="6">
        <f>IF($A6="","",IFERROR(INDEX(CEPIdentifiedStudentsSummary!$C:$C,MATCH($C6,CEPIdentifiedStudentsSummary!$A:$A,0)),0))</f>
        <v>14</v>
      </c>
      <c r="G6" s="5">
        <f t="shared" si="3"/>
        <v>0.7</v>
      </c>
      <c r="H6" s="35" t="str">
        <f t="shared" si="0"/>
        <v/>
      </c>
      <c r="I6" s="35" t="str">
        <f t="shared" si="1"/>
        <v>X</v>
      </c>
      <c r="J6" s="41" t="str">
        <f>IF(IFERROR(INDEX(NslpCepGroups!$E:$E,MATCH($C6,NslpCepGroups!$C:$C,0))="Special Assistance - CEP",FALSE),"X","")</f>
        <v>X</v>
      </c>
      <c r="K6" s="42" t="str">
        <f>IF($A6="","",IF($J6="X",INDEX(NslpCepGroups!$H:$H,MATCH($C6,NslpCepGroups!$C:$C,0)),""))</f>
        <v>2021 - 2022</v>
      </c>
      <c r="L6" s="42" t="str">
        <f>IF($A6="","",IF($J6="X",IF(INDEX(NslpCepGroups!$F:$F,MATCH($C6,NslpCepGroups!$C:$C,0))=0,"Indiv. site",INDEX(NslpCepGroups!$F:$F,MATCH($C6,NslpCepGroups!$C:$C,0))),""))</f>
        <v>Group A</v>
      </c>
      <c r="M6" s="42" t="str">
        <f>IF($A6="","",IF($J6="X",INDEX(NslpCepGroups!$I:$I,MATCH($C6,NslpCepGroups!$C:$C,0)),""))</f>
        <v>2024 - 2025</v>
      </c>
      <c r="N6" s="45" t="str">
        <f t="shared" si="2"/>
        <v/>
      </c>
    </row>
    <row r="7" spans="1:14" x14ac:dyDescent="0.25">
      <c r="A7" s="25">
        <v>3</v>
      </c>
      <c r="B7" s="30" t="str">
        <f>IF($A7="","",INDEX('LEA-District wide'!$B:$B,MATCH($A7,'LEA-District wide'!$A:$A,0)))</f>
        <v>Alaska Gateway Schools</v>
      </c>
      <c r="C7" s="26">
        <v>30070</v>
      </c>
      <c r="D7" s="26" t="s">
        <v>9</v>
      </c>
      <c r="E7" s="6">
        <f>IF($A7="","",IFERROR(INDEX(CEPIdentifiedStudentsSummary!$D:$D,MATCH($C7,CEPIdentifiedStudentsSummary!$A:$A,0)),0))</f>
        <v>32</v>
      </c>
      <c r="F7" s="6">
        <f>IF($A7="","",IFERROR(INDEX(CEPIdentifiedStudentsSummary!$C:$C,MATCH($C7,CEPIdentifiedStudentsSummary!$A:$A,0)),0))</f>
        <v>32</v>
      </c>
      <c r="G7" s="5">
        <f t="shared" si="3"/>
        <v>1</v>
      </c>
      <c r="H7" s="35" t="str">
        <f t="shared" si="0"/>
        <v/>
      </c>
      <c r="I7" s="35" t="str">
        <f t="shared" si="1"/>
        <v>X</v>
      </c>
      <c r="J7" s="41" t="str">
        <f>IF(IFERROR(INDEX(NslpCepGroups!$E:$E,MATCH($C7,NslpCepGroups!$C:$C,0))="Special Assistance - CEP",FALSE),"X","")</f>
        <v>X</v>
      </c>
      <c r="K7" s="42" t="str">
        <f>IF($A7="","",IF($J7="X",INDEX(NslpCepGroups!$H:$H,MATCH($C7,NslpCepGroups!$C:$C,0)),""))</f>
        <v>2021 - 2022</v>
      </c>
      <c r="L7" s="42" t="str">
        <f>IF($A7="","",IF($J7="X",IF(INDEX(NslpCepGroups!$F:$F,MATCH($C7,NslpCepGroups!$C:$C,0))=0,"Indiv. site",INDEX(NslpCepGroups!$F:$F,MATCH($C7,NslpCepGroups!$C:$C,0))),""))</f>
        <v>Group A</v>
      </c>
      <c r="M7" s="42" t="str">
        <f>IF($A7="","",IF($J7="X",INDEX(NslpCepGroups!$I:$I,MATCH($C7,NslpCepGroups!$C:$C,0)),""))</f>
        <v>2024 - 2025</v>
      </c>
      <c r="N7" s="45" t="str">
        <f t="shared" si="2"/>
        <v/>
      </c>
    </row>
    <row r="8" spans="1:14" x14ac:dyDescent="0.25">
      <c r="A8" s="25">
        <v>3</v>
      </c>
      <c r="B8" s="30" t="str">
        <f>IF($A8="","",INDEX('LEA-District wide'!$B:$B,MATCH($A8,'LEA-District wide'!$A:$A,0)))</f>
        <v>Alaska Gateway Schools</v>
      </c>
      <c r="C8" s="26">
        <v>30060</v>
      </c>
      <c r="D8" s="26" t="s">
        <v>393</v>
      </c>
      <c r="E8" s="6">
        <f>IF($A8="","",IFERROR(INDEX(CEPIdentifiedStudentsSummary!$D:$D,MATCH($C8,CEPIdentifiedStudentsSummary!$A:$A,0)),0))</f>
        <v>181</v>
      </c>
      <c r="F8" s="6">
        <f>IF($A8="","",IFERROR(INDEX(CEPIdentifiedStudentsSummary!$C:$C,MATCH($C8,CEPIdentifiedStudentsSummary!$A:$A,0)),0))</f>
        <v>124</v>
      </c>
      <c r="G8" s="5">
        <f t="shared" si="3"/>
        <v>0.68508287292817682</v>
      </c>
      <c r="H8" s="35" t="str">
        <f t="shared" si="0"/>
        <v/>
      </c>
      <c r="I8" s="35" t="str">
        <f t="shared" si="1"/>
        <v>X</v>
      </c>
      <c r="J8" s="41" t="str">
        <f>IF(IFERROR(INDEX(NslpCepGroups!$E:$E,MATCH($C8,NslpCepGroups!$C:$C,0))="Special Assistance - CEP",FALSE),"X","")</f>
        <v>X</v>
      </c>
      <c r="K8" s="42" t="str">
        <f>IF($A8="","",IF($J8="X",INDEX(NslpCepGroups!$H:$H,MATCH($C8,NslpCepGroups!$C:$C,0)),""))</f>
        <v>2021 - 2022</v>
      </c>
      <c r="L8" s="42" t="str">
        <f>IF($A8="","",IF($J8="X",IF(INDEX(NslpCepGroups!$F:$F,MATCH($C8,NslpCepGroups!$C:$C,0))=0,"Indiv. site",INDEX(NslpCepGroups!$F:$F,MATCH($C8,NslpCepGroups!$C:$C,0))),""))</f>
        <v>Group A</v>
      </c>
      <c r="M8" s="42" t="str">
        <f>IF($A8="","",IF($J8="X",INDEX(NslpCepGroups!$I:$I,MATCH($C8,NslpCepGroups!$C:$C,0)),""))</f>
        <v>2024 - 2025</v>
      </c>
      <c r="N8" s="45" t="str">
        <f t="shared" si="2"/>
        <v/>
      </c>
    </row>
    <row r="9" spans="1:14" x14ac:dyDescent="0.25">
      <c r="A9" s="25">
        <v>3</v>
      </c>
      <c r="B9" s="30" t="str">
        <f>IF($A9="","",INDEX('LEA-District wide'!$B:$B,MATCH($A9,'LEA-District wide'!$A:$A,0)))</f>
        <v>Alaska Gateway Schools</v>
      </c>
      <c r="C9" s="26">
        <v>30040</v>
      </c>
      <c r="D9" s="26" t="s">
        <v>392</v>
      </c>
      <c r="E9" s="6">
        <f>IF($A9="","",IFERROR(INDEX(CEPIdentifiedStudentsSummary!$D:$D,MATCH($C9,CEPIdentifiedStudentsSummary!$A:$A,0)),0))</f>
        <v>62</v>
      </c>
      <c r="F9" s="6">
        <f>IF($A9="","",IFERROR(INDEX(CEPIdentifiedStudentsSummary!$C:$C,MATCH($C9,CEPIdentifiedStudentsSummary!$A:$A,0)),0))</f>
        <v>52</v>
      </c>
      <c r="G9" s="5">
        <f t="shared" si="3"/>
        <v>0.83870967741935487</v>
      </c>
      <c r="H9" s="35" t="str">
        <f t="shared" si="0"/>
        <v/>
      </c>
      <c r="I9" s="35" t="str">
        <f t="shared" si="1"/>
        <v>X</v>
      </c>
      <c r="J9" s="41" t="str">
        <f>IF(IFERROR(INDEX(NslpCepGroups!$E:$E,MATCH($C9,NslpCepGroups!$C:$C,0))="Special Assistance - CEP",FALSE),"X","")</f>
        <v>X</v>
      </c>
      <c r="K9" s="42" t="str">
        <f>IF($A9="","",IF($J9="X",INDEX(NslpCepGroups!$H:$H,MATCH($C9,NslpCepGroups!$C:$C,0)),""))</f>
        <v>2021 - 2022</v>
      </c>
      <c r="L9" s="42" t="str">
        <f>IF($A9="","",IF($J9="X",IF(INDEX(NslpCepGroups!$F:$F,MATCH($C9,NslpCepGroups!$C:$C,0))=0,"Indiv. site",INDEX(NslpCepGroups!$F:$F,MATCH($C9,NslpCepGroups!$C:$C,0))),""))</f>
        <v>Group A</v>
      </c>
      <c r="M9" s="42" t="str">
        <f>IF($A9="","",IF($J9="X",INDEX(NslpCepGroups!$I:$I,MATCH($C9,NslpCepGroups!$C:$C,0)),""))</f>
        <v>2024 - 2025</v>
      </c>
      <c r="N9" s="45" t="str">
        <f t="shared" si="2"/>
        <v/>
      </c>
    </row>
    <row r="10" spans="1:14" x14ac:dyDescent="0.25">
      <c r="A10" s="25">
        <v>4</v>
      </c>
      <c r="B10" s="30" t="str">
        <f>IF($A10="","",INDEX('LEA-District wide'!$B:$B,MATCH($A10,'LEA-District wide'!$A:$A,0)))</f>
        <v>Aleutian Region Schools</v>
      </c>
      <c r="C10" s="26">
        <v>40080</v>
      </c>
      <c r="D10" s="26" t="s">
        <v>634</v>
      </c>
      <c r="E10" s="6">
        <f>IF($A10="","",IFERROR(INDEX(CEPIdentifiedStudentsSummary!$D:$D,MATCH($C10,CEPIdentifiedStudentsSummary!$A:$A,0)),0))</f>
        <v>0</v>
      </c>
      <c r="F10" s="6">
        <f>IF($A10="","",IFERROR(INDEX(CEPIdentifiedStudentsSummary!$C:$C,MATCH($C10,CEPIdentifiedStudentsSummary!$A:$A,0)),0))</f>
        <v>0</v>
      </c>
      <c r="G10" s="5" t="str">
        <f t="shared" si="3"/>
        <v>N/A</v>
      </c>
      <c r="H10" s="35" t="str">
        <f t="shared" si="0"/>
        <v/>
      </c>
      <c r="I10" s="35" t="str">
        <f t="shared" si="1"/>
        <v/>
      </c>
      <c r="J10" s="41" t="str">
        <f>IF(IFERROR(INDEX(NslpCepGroups!$E:$E,MATCH($C10,NslpCepGroups!$C:$C,0))="Special Assistance - CEP",FALSE),"X","")</f>
        <v/>
      </c>
      <c r="K10" s="42" t="str">
        <f>IF($A10="","",IF($J10="X",INDEX(NslpCepGroups!$H:$H,MATCH($C10,NslpCepGroups!$C:$C,0)),""))</f>
        <v/>
      </c>
      <c r="L10" s="42" t="str">
        <f>IF($A10="","",IF($J10="X",IF(INDEX(NslpCepGroups!$F:$F,MATCH($C10,NslpCepGroups!$C:$C,0))=0,"Indiv. site",INDEX(NslpCepGroups!$F:$F,MATCH($C10,NslpCepGroups!$C:$C,0))),""))</f>
        <v/>
      </c>
      <c r="M10" s="42" t="str">
        <f>IF($A10="","",IF($J10="X",INDEX(NslpCepGroups!$I:$I,MATCH($C10,NslpCepGroups!$C:$C,0)),""))</f>
        <v/>
      </c>
      <c r="N10" s="45" t="str">
        <f t="shared" si="2"/>
        <v/>
      </c>
    </row>
    <row r="11" spans="1:14" x14ac:dyDescent="0.25">
      <c r="A11" s="25">
        <v>4</v>
      </c>
      <c r="B11" s="30" t="str">
        <f>IF($A11="","",INDEX('LEA-District wide'!$B:$B,MATCH($A11,'LEA-District wide'!$A:$A,0)))</f>
        <v>Aleutian Region Schools</v>
      </c>
      <c r="C11" s="26">
        <v>40020</v>
      </c>
      <c r="D11" s="26" t="s">
        <v>635</v>
      </c>
      <c r="E11" s="6">
        <f>IF($A11="","",IFERROR(INDEX(CEPIdentifiedStudentsSummary!$D:$D,MATCH($C11,CEPIdentifiedStudentsSummary!$A:$A,0)),0))</f>
        <v>0</v>
      </c>
      <c r="F11" s="6">
        <f>IF($A11="","",IFERROR(INDEX(CEPIdentifiedStudentsSummary!$C:$C,MATCH($C11,CEPIdentifiedStudentsSummary!$A:$A,0)),0))</f>
        <v>0</v>
      </c>
      <c r="G11" s="5" t="str">
        <f t="shared" si="3"/>
        <v>N/A</v>
      </c>
      <c r="H11" s="35" t="str">
        <f t="shared" si="0"/>
        <v/>
      </c>
      <c r="I11" s="35" t="str">
        <f t="shared" si="1"/>
        <v/>
      </c>
      <c r="J11" s="41" t="str">
        <f>IF(IFERROR(INDEX(NslpCepGroups!$E:$E,MATCH($C11,NslpCepGroups!$C:$C,0))="Special Assistance - CEP",FALSE),"X","")</f>
        <v/>
      </c>
      <c r="K11" s="42" t="str">
        <f>IF($A11="","",IF($J11="X",INDEX(NslpCepGroups!$H:$H,MATCH($C11,NslpCepGroups!$C:$C,0)),""))</f>
        <v/>
      </c>
      <c r="L11" s="42" t="str">
        <f>IF($A11="","",IF($J11="X",IF(INDEX(NslpCepGroups!$F:$F,MATCH($C11,NslpCepGroups!$C:$C,0))=0,"Indiv. site",INDEX(NslpCepGroups!$F:$F,MATCH($C11,NslpCepGroups!$C:$C,0))),""))</f>
        <v/>
      </c>
      <c r="M11" s="42" t="str">
        <f>IF($A11="","",IF($J11="X",INDEX(NslpCepGroups!$I:$I,MATCH($C11,NslpCepGroups!$C:$C,0)),""))</f>
        <v/>
      </c>
      <c r="N11" s="45" t="str">
        <f t="shared" si="2"/>
        <v/>
      </c>
    </row>
    <row r="12" spans="1:14" x14ac:dyDescent="0.25">
      <c r="A12" s="25">
        <v>56</v>
      </c>
      <c r="B12" s="30" t="str">
        <f>IF($A12="","",INDEX('LEA-District wide'!$B:$B,MATCH($A12,'LEA-District wide'!$A:$A,0)))</f>
        <v>Aleutians East Borough Schools</v>
      </c>
      <c r="C12" s="26">
        <v>560030</v>
      </c>
      <c r="D12" s="26" t="s">
        <v>636</v>
      </c>
      <c r="E12" s="6">
        <f>IF($A12="","",IFERROR(INDEX(CEPIdentifiedStudentsSummary!$D:$D,MATCH($C12,CEPIdentifiedStudentsSummary!$A:$A,0)),0))</f>
        <v>0</v>
      </c>
      <c r="F12" s="6">
        <f>IF($A12="","",IFERROR(INDEX(CEPIdentifiedStudentsSummary!$C:$C,MATCH($C12,CEPIdentifiedStudentsSummary!$A:$A,0)),0))</f>
        <v>0</v>
      </c>
      <c r="G12" s="5" t="str">
        <f t="shared" si="3"/>
        <v>N/A</v>
      </c>
      <c r="H12" s="35" t="str">
        <f t="shared" si="0"/>
        <v/>
      </c>
      <c r="I12" s="35" t="str">
        <f t="shared" si="1"/>
        <v/>
      </c>
      <c r="J12" s="41" t="str">
        <f>IF(IFERROR(INDEX(NslpCepGroups!$E:$E,MATCH($C12,NslpCepGroups!$C:$C,0))="Special Assistance - CEP",FALSE),"X","")</f>
        <v/>
      </c>
      <c r="K12" s="42" t="str">
        <f>IF($A12="","",IF($J12="X",INDEX(NslpCepGroups!$H:$H,MATCH($C12,NslpCepGroups!$C:$C,0)),""))</f>
        <v/>
      </c>
      <c r="L12" s="42" t="str">
        <f>IF($A12="","",IF($J12="X",IF(INDEX(NslpCepGroups!$F:$F,MATCH($C12,NslpCepGroups!$C:$C,0))=0,"Indiv. site",INDEX(NslpCepGroups!$F:$F,MATCH($C12,NslpCepGroups!$C:$C,0))),""))</f>
        <v/>
      </c>
      <c r="M12" s="42" t="str">
        <f>IF($A12="","",IF($J12="X",INDEX(NslpCepGroups!$I:$I,MATCH($C12,NslpCepGroups!$C:$C,0)),""))</f>
        <v/>
      </c>
      <c r="N12" s="45" t="str">
        <f t="shared" si="2"/>
        <v/>
      </c>
    </row>
    <row r="13" spans="1:14" x14ac:dyDescent="0.25">
      <c r="A13" s="25">
        <v>56</v>
      </c>
      <c r="B13" s="30" t="str">
        <f>IF($A13="","",INDEX('LEA-District wide'!$B:$B,MATCH($A13,'LEA-District wide'!$A:$A,0)))</f>
        <v>Aleutians East Borough Schools</v>
      </c>
      <c r="C13" s="26">
        <v>560050</v>
      </c>
      <c r="D13" s="26" t="s">
        <v>637</v>
      </c>
      <c r="E13" s="6">
        <f>IF($A13="","",IFERROR(INDEX(CEPIdentifiedStudentsSummary!$D:$D,MATCH($C13,CEPIdentifiedStudentsSummary!$A:$A,0)),0))</f>
        <v>0</v>
      </c>
      <c r="F13" s="6">
        <f>IF($A13="","",IFERROR(INDEX(CEPIdentifiedStudentsSummary!$C:$C,MATCH($C13,CEPIdentifiedStudentsSummary!$A:$A,0)),0))</f>
        <v>0</v>
      </c>
      <c r="G13" s="5" t="str">
        <f t="shared" si="3"/>
        <v>N/A</v>
      </c>
      <c r="H13" s="35" t="str">
        <f t="shared" si="0"/>
        <v/>
      </c>
      <c r="I13" s="35" t="str">
        <f t="shared" si="1"/>
        <v/>
      </c>
      <c r="J13" s="41" t="str">
        <f>IF(IFERROR(INDEX(NslpCepGroups!$E:$E,MATCH($C13,NslpCepGroups!$C:$C,0))="Special Assistance - CEP",FALSE),"X","")</f>
        <v/>
      </c>
      <c r="K13" s="42" t="str">
        <f>IF($A13="","",IF($J13="X",INDEX(NslpCepGroups!$H:$H,MATCH($C13,NslpCepGroups!$C:$C,0)),""))</f>
        <v/>
      </c>
      <c r="L13" s="42" t="str">
        <f>IF($A13="","",IF($J13="X",IF(INDEX(NslpCepGroups!$F:$F,MATCH($C13,NslpCepGroups!$C:$C,0))=0,"Indiv. site",INDEX(NslpCepGroups!$F:$F,MATCH($C13,NslpCepGroups!$C:$C,0))),""))</f>
        <v/>
      </c>
      <c r="M13" s="42" t="str">
        <f>IF($A13="","",IF($J13="X",INDEX(NslpCepGroups!$I:$I,MATCH($C13,NslpCepGroups!$C:$C,0)),""))</f>
        <v/>
      </c>
      <c r="N13" s="45" t="str">
        <f t="shared" si="2"/>
        <v/>
      </c>
    </row>
    <row r="14" spans="1:14" x14ac:dyDescent="0.25">
      <c r="A14" s="25">
        <v>56</v>
      </c>
      <c r="B14" s="30" t="str">
        <f>IF($A14="","",INDEX('LEA-District wide'!$B:$B,MATCH($A14,'LEA-District wide'!$A:$A,0)))</f>
        <v>Aleutians East Borough Schools</v>
      </c>
      <c r="C14" s="26">
        <v>560010</v>
      </c>
      <c r="D14" s="26" t="s">
        <v>638</v>
      </c>
      <c r="E14" s="6">
        <f>IF($A14="","",IFERROR(INDEX(CEPIdentifiedStudentsSummary!$D:$D,MATCH($C14,CEPIdentifiedStudentsSummary!$A:$A,0)),0))</f>
        <v>0</v>
      </c>
      <c r="F14" s="6">
        <f>IF($A14="","",IFERROR(INDEX(CEPIdentifiedStudentsSummary!$C:$C,MATCH($C14,CEPIdentifiedStudentsSummary!$A:$A,0)),0))</f>
        <v>0</v>
      </c>
      <c r="G14" s="5" t="str">
        <f t="shared" si="3"/>
        <v>N/A</v>
      </c>
      <c r="H14" s="35" t="str">
        <f t="shared" si="0"/>
        <v/>
      </c>
      <c r="I14" s="35" t="str">
        <f t="shared" si="1"/>
        <v/>
      </c>
      <c r="J14" s="43" t="str">
        <f>IF(IFERROR(INDEX(NslpCepGroups!$E:$E,MATCH($C14,NslpCepGroups!$C:$C,0))="Special Assistance - CEP",FALSE),"X","")</f>
        <v/>
      </c>
      <c r="K14" s="42" t="str">
        <f>IF($A14="","",IF($J14="X",INDEX(NslpCepGroups!$H:$H,MATCH($C14,NslpCepGroups!$C:$C,0)),""))</f>
        <v/>
      </c>
      <c r="L14" s="42" t="str">
        <f>IF($A14="","",IF($J14="X",IF(INDEX(NslpCepGroups!$F:$F,MATCH($C14,NslpCepGroups!$C:$C,0))=0,"Indiv. site",INDEX(NslpCepGroups!$F:$F,MATCH($C14,NslpCepGroups!$C:$C,0))),""))</f>
        <v/>
      </c>
      <c r="M14" s="42" t="str">
        <f>IF($A14="","",IF($J14="X",INDEX(NslpCepGroups!$I:$I,MATCH($C14,NslpCepGroups!$C:$C,0)),""))</f>
        <v/>
      </c>
      <c r="N14" s="45" t="str">
        <f t="shared" si="2"/>
        <v/>
      </c>
    </row>
    <row r="15" spans="1:14" x14ac:dyDescent="0.25">
      <c r="A15" s="25">
        <v>56</v>
      </c>
      <c r="B15" s="30" t="str">
        <f>IF($A15="","",INDEX('LEA-District wide'!$B:$B,MATCH($A15,'LEA-District wide'!$A:$A,0)))</f>
        <v>Aleutians East Borough Schools</v>
      </c>
      <c r="C15" s="26">
        <v>560020</v>
      </c>
      <c r="D15" s="26" t="s">
        <v>639</v>
      </c>
      <c r="E15" s="6">
        <f>IF($A15="","",IFERROR(INDEX(CEPIdentifiedStudentsSummary!$D:$D,MATCH($C15,CEPIdentifiedStudentsSummary!$A:$A,0)),0))</f>
        <v>0</v>
      </c>
      <c r="F15" s="6">
        <f>IF($A15="","",IFERROR(INDEX(CEPIdentifiedStudentsSummary!$C:$C,MATCH($C15,CEPIdentifiedStudentsSummary!$A:$A,0)),0))</f>
        <v>0</v>
      </c>
      <c r="G15" s="5" t="str">
        <f t="shared" si="3"/>
        <v>N/A</v>
      </c>
      <c r="H15" s="35" t="str">
        <f t="shared" si="0"/>
        <v/>
      </c>
      <c r="I15" s="35" t="str">
        <f t="shared" si="1"/>
        <v/>
      </c>
      <c r="J15" s="41" t="str">
        <f>IF(IFERROR(INDEX(NslpCepGroups!$E:$E,MATCH($C15,NslpCepGroups!$C:$C,0))="Special Assistance - CEP",FALSE),"X","")</f>
        <v/>
      </c>
      <c r="K15" s="42" t="str">
        <f>IF($A15="","",IF($J15="X",INDEX(NslpCepGroups!$H:$H,MATCH($C15,NslpCepGroups!$C:$C,0)),""))</f>
        <v/>
      </c>
      <c r="L15" s="42" t="str">
        <f>IF($A15="","",IF($J15="X",IF(INDEX(NslpCepGroups!$F:$F,MATCH($C15,NslpCepGroups!$C:$C,0))=0,"Indiv. site",INDEX(NslpCepGroups!$F:$F,MATCH($C15,NslpCepGroups!$C:$C,0))),""))</f>
        <v/>
      </c>
      <c r="M15" s="42" t="str">
        <f>IF($A15="","",IF($J15="X",INDEX(NslpCepGroups!$I:$I,MATCH($C15,NslpCepGroups!$C:$C,0)),""))</f>
        <v/>
      </c>
      <c r="N15" s="45" t="str">
        <f t="shared" si="2"/>
        <v/>
      </c>
    </row>
    <row r="16" spans="1:14" x14ac:dyDescent="0.25">
      <c r="A16" s="25">
        <v>5</v>
      </c>
      <c r="B16" s="30" t="str">
        <f>IF($A16="","",INDEX('LEA-District wide'!$B:$B,MATCH($A16,'LEA-District wide'!$A:$A,0)))</f>
        <v>Anchorage Schools</v>
      </c>
      <c r="C16" s="26">
        <v>50010</v>
      </c>
      <c r="D16" s="26" t="s">
        <v>10</v>
      </c>
      <c r="E16" s="6">
        <f>IF($A16="","",IFERROR(INDEX(CEPIdentifiedStudentsSummary!$D:$D,MATCH($C16,CEPIdentifiedStudentsSummary!$A:$A,0)),0))</f>
        <v>286</v>
      </c>
      <c r="F16" s="6">
        <f>IF($A16="","",IFERROR(INDEX(CEPIdentifiedStudentsSummary!$C:$C,MATCH($C16,CEPIdentifiedStudentsSummary!$A:$A,0)),0))</f>
        <v>116</v>
      </c>
      <c r="G16" s="5">
        <f t="shared" si="3"/>
        <v>0.40559440559440557</v>
      </c>
      <c r="H16" s="35" t="str">
        <f t="shared" si="0"/>
        <v/>
      </c>
      <c r="I16" s="35" t="str">
        <f t="shared" si="1"/>
        <v>X</v>
      </c>
      <c r="J16" s="41" t="str">
        <f>IF(IFERROR(INDEX(NslpCepGroups!$E:$E,MATCH($C16,NslpCepGroups!$C:$C,0))="Special Assistance - CEP",FALSE),"X","")</f>
        <v>X</v>
      </c>
      <c r="K16" s="42" t="str">
        <f>IF($A16="","",IF($J16="X",INDEX(NslpCepGroups!$H:$H,MATCH($C16,NslpCepGroups!$C:$C,0)),""))</f>
        <v>2022 - 2023</v>
      </c>
      <c r="L16" s="42" t="str">
        <f>IF($A16="","",IF($J16="X",IF(INDEX(NslpCepGroups!$F:$F,MATCH($C16,NslpCepGroups!$C:$C,0))=0,"Indiv. site",INDEX(NslpCepGroups!$F:$F,MATCH($C16,NslpCepGroups!$C:$C,0))),""))</f>
        <v>Group E</v>
      </c>
      <c r="M16" s="42" t="str">
        <f>IF($A16="","",IF($J16="X",INDEX(NslpCepGroups!$I:$I,MATCH($C16,NslpCepGroups!$C:$C,0)),""))</f>
        <v>2025 - 2026</v>
      </c>
      <c r="N16" s="45" t="str">
        <f t="shared" si="2"/>
        <v/>
      </c>
    </row>
    <row r="17" spans="1:14" x14ac:dyDescent="0.25">
      <c r="A17" s="25">
        <v>5</v>
      </c>
      <c r="B17" s="30" t="str">
        <f>IF($A17="","",INDEX('LEA-District wide'!$B:$B,MATCH($A17,'LEA-District wide'!$A:$A,0)))</f>
        <v>Anchorage Schools</v>
      </c>
      <c r="C17" s="26">
        <v>50020</v>
      </c>
      <c r="D17" s="26" t="s">
        <v>11</v>
      </c>
      <c r="E17" s="6">
        <f>IF($A17="","",IFERROR(INDEX(CEPIdentifiedStudentsSummary!$D:$D,MATCH($C17,CEPIdentifiedStudentsSummary!$A:$A,0)),0))</f>
        <v>275</v>
      </c>
      <c r="F17" s="6">
        <f>IF($A17="","",IFERROR(INDEX(CEPIdentifiedStudentsSummary!$C:$C,MATCH($C17,CEPIdentifiedStudentsSummary!$A:$A,0)),0))</f>
        <v>162</v>
      </c>
      <c r="G17" s="5">
        <f t="shared" si="3"/>
        <v>0.58909090909090911</v>
      </c>
      <c r="H17" s="35" t="str">
        <f t="shared" si="0"/>
        <v/>
      </c>
      <c r="I17" s="35" t="str">
        <f t="shared" si="1"/>
        <v>X</v>
      </c>
      <c r="J17" s="43" t="str">
        <f>IF(IFERROR(INDEX(NslpCepGroups!$E:$E,MATCH($C17,NslpCepGroups!$C:$C,0))="Special Assistance - CEP",FALSE),"X","")</f>
        <v>X</v>
      </c>
      <c r="K17" s="42" t="str">
        <f>IF($A17="","",IF($J17="X",INDEX(NslpCepGroups!$H:$H,MATCH($C17,NslpCepGroups!$C:$C,0)),""))</f>
        <v>2022 - 2023</v>
      </c>
      <c r="L17" s="42" t="str">
        <f>IF($A17="","",IF($J17="X",IF(INDEX(NslpCepGroups!$F:$F,MATCH($C17,NslpCepGroups!$C:$C,0))=0,"Indiv. site",INDEX(NslpCepGroups!$F:$F,MATCH($C17,NslpCepGroups!$C:$C,0))),""))</f>
        <v>Group A</v>
      </c>
      <c r="M17" s="42" t="str">
        <f>IF($A17="","",IF($J17="X",INDEX(NslpCepGroups!$I:$I,MATCH($C17,NslpCepGroups!$C:$C,0)),""))</f>
        <v>2025 - 2026</v>
      </c>
      <c r="N17" s="45" t="str">
        <f t="shared" si="2"/>
        <v/>
      </c>
    </row>
    <row r="18" spans="1:14" x14ac:dyDescent="0.25">
      <c r="A18" s="25">
        <v>5</v>
      </c>
      <c r="B18" s="30" t="str">
        <f>IF($A18="","",INDEX('LEA-District wide'!$B:$B,MATCH($A18,'LEA-District wide'!$A:$A,0)))</f>
        <v>Anchorage Schools</v>
      </c>
      <c r="C18" s="26">
        <v>57230</v>
      </c>
      <c r="D18" s="26" t="s">
        <v>296</v>
      </c>
      <c r="E18" s="6">
        <f>IF($A18="","",IFERROR(INDEX(CEPIdentifiedStudentsSummary!$D:$D,MATCH($C18,CEPIdentifiedStudentsSummary!$A:$A,0)),0))</f>
        <v>261</v>
      </c>
      <c r="F18" s="6">
        <f>IF($A18="","",IFERROR(INDEX(CEPIdentifiedStudentsSummary!$C:$C,MATCH($C18,CEPIdentifiedStudentsSummary!$A:$A,0)),0))</f>
        <v>25</v>
      </c>
      <c r="G18" s="5">
        <f t="shared" si="3"/>
        <v>9.5785440613026823E-2</v>
      </c>
      <c r="H18" s="35" t="str">
        <f t="shared" si="0"/>
        <v/>
      </c>
      <c r="I18" s="35" t="str">
        <f t="shared" si="1"/>
        <v/>
      </c>
      <c r="J18" s="43" t="str">
        <f>IF(IFERROR(INDEX(NslpCepGroups!$E:$E,MATCH($C18,NslpCepGroups!$C:$C,0))="Special Assistance - CEP",FALSE),"X","")</f>
        <v/>
      </c>
      <c r="K18" s="42" t="str">
        <f>IF($A18="","",IF($J18="X",INDEX(NslpCepGroups!$H:$H,MATCH($C18,NslpCepGroups!$C:$C,0)),""))</f>
        <v/>
      </c>
      <c r="L18" s="42" t="str">
        <f>IF($A18="","",IF($J18="X",IF(INDEX(NslpCepGroups!$F:$F,MATCH($C18,NslpCepGroups!$C:$C,0))=0,"Indiv. site",INDEX(NslpCepGroups!$F:$F,MATCH($C18,NslpCepGroups!$C:$C,0))),""))</f>
        <v/>
      </c>
      <c r="M18" s="42" t="str">
        <f>IF($A18="","",IF($J18="X",INDEX(NslpCepGroups!$I:$I,MATCH($C18,NslpCepGroups!$C:$C,0)),""))</f>
        <v/>
      </c>
      <c r="N18" s="45" t="str">
        <f t="shared" si="2"/>
        <v/>
      </c>
    </row>
    <row r="19" spans="1:14" x14ac:dyDescent="0.25">
      <c r="A19" s="25">
        <v>5</v>
      </c>
      <c r="B19" s="30" t="str">
        <f>IF($A19="","",INDEX('LEA-District wide'!$B:$B,MATCH($A19,'LEA-District wide'!$A:$A,0)))</f>
        <v>Anchorage Schools</v>
      </c>
      <c r="C19" s="26">
        <v>59100</v>
      </c>
      <c r="D19" s="26" t="s">
        <v>80</v>
      </c>
      <c r="E19" s="6">
        <f>IF($A19="","",IFERROR(INDEX(CEPIdentifiedStudentsSummary!$D:$D,MATCH($C19,CEPIdentifiedStudentsSummary!$A:$A,0)),0))</f>
        <v>255</v>
      </c>
      <c r="F19" s="6">
        <f>IF($A19="","",IFERROR(INDEX(CEPIdentifiedStudentsSummary!$C:$C,MATCH($C19,CEPIdentifiedStudentsSummary!$A:$A,0)),0))</f>
        <v>138</v>
      </c>
      <c r="G19" s="5">
        <f t="shared" si="3"/>
        <v>0.54117647058823526</v>
      </c>
      <c r="H19" s="35" t="str">
        <f t="shared" si="0"/>
        <v/>
      </c>
      <c r="I19" s="35" t="str">
        <f t="shared" si="1"/>
        <v>X</v>
      </c>
      <c r="J19" s="41" t="str">
        <f>IF(IFERROR(INDEX(NslpCepGroups!$E:$E,MATCH($C19,NslpCepGroups!$C:$C,0))="Special Assistance - CEP",FALSE),"X","")</f>
        <v>X</v>
      </c>
      <c r="K19" s="42" t="str">
        <f>IF($A19="","",IF($J19="X",INDEX(NslpCepGroups!$H:$H,MATCH($C19,NslpCepGroups!$C:$C,0)),""))</f>
        <v>2022 - 2023</v>
      </c>
      <c r="L19" s="42" t="str">
        <f>IF($A19="","",IF($J19="X",IF(INDEX(NslpCepGroups!$F:$F,MATCH($C19,NslpCepGroups!$C:$C,0))=0,"Indiv. site",INDEX(NslpCepGroups!$F:$F,MATCH($C19,NslpCepGroups!$C:$C,0))),""))</f>
        <v>Group C</v>
      </c>
      <c r="M19" s="42" t="str">
        <f>IF($A19="","",IF($J19="X",INDEX(NslpCepGroups!$I:$I,MATCH($C19,NslpCepGroups!$C:$C,0)),""))</f>
        <v>2025 - 2026</v>
      </c>
      <c r="N19" s="45" t="str">
        <f t="shared" si="2"/>
        <v/>
      </c>
    </row>
    <row r="20" spans="1:14" x14ac:dyDescent="0.25">
      <c r="A20" s="25">
        <v>5</v>
      </c>
      <c r="B20" s="30" t="str">
        <f>IF($A20="","",INDEX('LEA-District wide'!$B:$B,MATCH($A20,'LEA-District wide'!$A:$A,0)))</f>
        <v>Anchorage Schools</v>
      </c>
      <c r="C20" s="26">
        <v>57010</v>
      </c>
      <c r="D20" s="26" t="s">
        <v>401</v>
      </c>
      <c r="E20" s="6">
        <f>IF($A20="","",IFERROR(INDEX(CEPIdentifiedStudentsSummary!$D:$D,MATCH($C20,CEPIdentifiedStudentsSummary!$A:$A,0)),0))</f>
        <v>29</v>
      </c>
      <c r="F20" s="6">
        <f>IF($A20="","",IFERROR(INDEX(CEPIdentifiedStudentsSummary!$C:$C,MATCH($C20,CEPIdentifiedStudentsSummary!$A:$A,0)),0))</f>
        <v>9</v>
      </c>
      <c r="G20" s="5">
        <f t="shared" si="3"/>
        <v>0.31034482758620691</v>
      </c>
      <c r="H20" s="35" t="str">
        <f t="shared" si="0"/>
        <v>X</v>
      </c>
      <c r="I20" s="35" t="str">
        <f t="shared" si="1"/>
        <v/>
      </c>
      <c r="J20" s="41" t="str">
        <f>IF(IFERROR(INDEX(NslpCepGroups!$E:$E,MATCH($C20,NslpCepGroups!$C:$C,0))="Special Assistance - CEP",FALSE),"X","")</f>
        <v/>
      </c>
      <c r="K20" s="42" t="str">
        <f>IF($A20="","",IF($J20="X",INDEX(NslpCepGroups!$H:$H,MATCH($C20,NslpCepGroups!$C:$C,0)),""))</f>
        <v/>
      </c>
      <c r="L20" s="42" t="str">
        <f>IF($A20="","",IF($J20="X",IF(INDEX(NslpCepGroups!$F:$F,MATCH($C20,NslpCepGroups!$C:$C,0))=0,"Indiv. site",INDEX(NslpCepGroups!$F:$F,MATCH($C20,NslpCepGroups!$C:$C,0))),""))</f>
        <v/>
      </c>
      <c r="M20" s="42" t="str">
        <f>IF($A20="","",IF($J20="X",INDEX(NslpCepGroups!$I:$I,MATCH($C20,NslpCepGroups!$C:$C,0)),""))</f>
        <v/>
      </c>
      <c r="N20" s="45" t="str">
        <f t="shared" si="2"/>
        <v/>
      </c>
    </row>
    <row r="21" spans="1:14" x14ac:dyDescent="0.25">
      <c r="A21" s="25">
        <v>5</v>
      </c>
      <c r="B21" s="30" t="str">
        <f>IF($A21="","",INDEX('LEA-District wide'!$B:$B,MATCH($A21,'LEA-District wide'!$A:$A,0)))</f>
        <v>Anchorage Schools</v>
      </c>
      <c r="C21" s="26">
        <v>51000</v>
      </c>
      <c r="D21" s="26" t="s">
        <v>69</v>
      </c>
      <c r="E21" s="6">
        <f>IF($A21="","",IFERROR(INDEX(CEPIdentifiedStudentsSummary!$D:$D,MATCH($C21,CEPIdentifiedStudentsSummary!$A:$A,0)),0))</f>
        <v>377</v>
      </c>
      <c r="F21" s="6">
        <f>IF($A21="","",IFERROR(INDEX(CEPIdentifiedStudentsSummary!$C:$C,MATCH($C21,CEPIdentifiedStudentsSummary!$A:$A,0)),0))</f>
        <v>30</v>
      </c>
      <c r="G21" s="5">
        <f t="shared" si="3"/>
        <v>7.9575596816976124E-2</v>
      </c>
      <c r="H21" s="35" t="str">
        <f t="shared" si="0"/>
        <v/>
      </c>
      <c r="I21" s="35" t="str">
        <f t="shared" si="1"/>
        <v/>
      </c>
      <c r="J21" s="41" t="str">
        <f>IF(IFERROR(INDEX(NslpCepGroups!$E:$E,MATCH($C21,NslpCepGroups!$C:$C,0))="Special Assistance - CEP",FALSE),"X","")</f>
        <v/>
      </c>
      <c r="K21" s="42" t="str">
        <f>IF($A21="","",IF($J21="X",INDEX(NslpCepGroups!$H:$H,MATCH($C21,NslpCepGroups!$C:$C,0)),""))</f>
        <v/>
      </c>
      <c r="L21" s="42" t="str">
        <f>IF($A21="","",IF($J21="X",IF(INDEX(NslpCepGroups!$F:$F,MATCH($C21,NslpCepGroups!$C:$C,0))=0,"Indiv. site",INDEX(NslpCepGroups!$F:$F,MATCH($C21,NslpCepGroups!$C:$C,0))),""))</f>
        <v/>
      </c>
      <c r="M21" s="42" t="str">
        <f>IF($A21="","",IF($J21="X",INDEX(NslpCepGroups!$I:$I,MATCH($C21,NslpCepGroups!$C:$C,0)),""))</f>
        <v/>
      </c>
      <c r="N21" s="45" t="str">
        <f t="shared" si="2"/>
        <v/>
      </c>
    </row>
    <row r="22" spans="1:14" x14ac:dyDescent="0.25">
      <c r="A22" s="25">
        <v>5</v>
      </c>
      <c r="B22" s="30" t="str">
        <f>IF($A22="","",INDEX('LEA-District wide'!$B:$B,MATCH($A22,'LEA-District wide'!$A:$A,0)))</f>
        <v>Anchorage Schools</v>
      </c>
      <c r="C22" s="26">
        <v>59120</v>
      </c>
      <c r="D22" s="26" t="s">
        <v>412</v>
      </c>
      <c r="E22" s="6">
        <f>IF($A22="","",IFERROR(INDEX(CEPIdentifiedStudentsSummary!$D:$D,MATCH($C22,CEPIdentifiedStudentsSummary!$A:$A,0)),0))</f>
        <v>166</v>
      </c>
      <c r="F22" s="6">
        <f>IF($A22="","",IFERROR(INDEX(CEPIdentifiedStudentsSummary!$C:$C,MATCH($C22,CEPIdentifiedStudentsSummary!$A:$A,0)),0))</f>
        <v>32</v>
      </c>
      <c r="G22" s="5">
        <f t="shared" si="3"/>
        <v>0.19277108433734941</v>
      </c>
      <c r="H22" s="35" t="str">
        <f t="shared" si="0"/>
        <v/>
      </c>
      <c r="I22" s="35" t="str">
        <f t="shared" si="1"/>
        <v/>
      </c>
      <c r="J22" s="41" t="str">
        <f>IF(IFERROR(INDEX(NslpCepGroups!$E:$E,MATCH($C22,NslpCepGroups!$C:$C,0))="Special Assistance - CEP",FALSE),"X","")</f>
        <v/>
      </c>
      <c r="K22" s="42" t="str">
        <f>IF($A22="","",IF($J22="X",INDEX(NslpCepGroups!$H:$H,MATCH($C22,NslpCepGroups!$C:$C,0)),""))</f>
        <v/>
      </c>
      <c r="L22" s="42" t="str">
        <f>IF($A22="","",IF($J22="X",IF(INDEX(NslpCepGroups!$F:$F,MATCH($C22,NslpCepGroups!$C:$C,0))=0,"Indiv. site",INDEX(NslpCepGroups!$F:$F,MATCH($C22,NslpCepGroups!$C:$C,0))),""))</f>
        <v/>
      </c>
      <c r="M22" s="42" t="str">
        <f>IF($A22="","",IF($J22="X",INDEX(NslpCepGroups!$I:$I,MATCH($C22,NslpCepGroups!$C:$C,0)),""))</f>
        <v/>
      </c>
      <c r="N22" s="45" t="str">
        <f t="shared" si="2"/>
        <v/>
      </c>
    </row>
    <row r="23" spans="1:14" x14ac:dyDescent="0.25">
      <c r="A23" s="25">
        <v>5</v>
      </c>
      <c r="B23" s="30" t="str">
        <f>IF($A23="","",INDEX('LEA-District wide'!$B:$B,MATCH($A23,'LEA-District wide'!$A:$A,0)))</f>
        <v>Anchorage Schools</v>
      </c>
      <c r="C23" s="26">
        <v>59010</v>
      </c>
      <c r="D23" s="26" t="s">
        <v>405</v>
      </c>
      <c r="E23" s="6">
        <f>IF($A23="","",IFERROR(INDEX(CEPIdentifiedStudentsSummary!$D:$D,MATCH($C23,CEPIdentifiedStudentsSummary!$A:$A,0)),0))</f>
        <v>387</v>
      </c>
      <c r="F23" s="6">
        <f>IF($A23="","",IFERROR(INDEX(CEPIdentifiedStudentsSummary!$C:$C,MATCH($C23,CEPIdentifiedStudentsSummary!$A:$A,0)),0))</f>
        <v>40</v>
      </c>
      <c r="G23" s="5">
        <f t="shared" si="3"/>
        <v>0.10335917312661498</v>
      </c>
      <c r="H23" s="35" t="str">
        <f t="shared" si="0"/>
        <v/>
      </c>
      <c r="I23" s="35" t="str">
        <f t="shared" si="1"/>
        <v/>
      </c>
      <c r="J23" s="43" t="str">
        <f>IF(IFERROR(INDEX(NslpCepGroups!$E:$E,MATCH($C23,NslpCepGroups!$C:$C,0))="Special Assistance - CEP",FALSE),"X","")</f>
        <v/>
      </c>
      <c r="K23" s="42" t="str">
        <f>IF($A23="","",IF($J23="X",INDEX(NslpCepGroups!$H:$H,MATCH($C23,NslpCepGroups!$C:$C,0)),""))</f>
        <v/>
      </c>
      <c r="L23" s="42" t="str">
        <f>IF($A23="","",IF($J23="X",IF(INDEX(NslpCepGroups!$F:$F,MATCH($C23,NslpCepGroups!$C:$C,0))=0,"Indiv. site",INDEX(NslpCepGroups!$F:$F,MATCH($C23,NslpCepGroups!$C:$C,0))),""))</f>
        <v/>
      </c>
      <c r="M23" s="42" t="str">
        <f>IF($A23="","",IF($J23="X",INDEX(NslpCepGroups!$I:$I,MATCH($C23,NslpCepGroups!$C:$C,0)),""))</f>
        <v/>
      </c>
      <c r="N23" s="45" t="str">
        <f t="shared" si="2"/>
        <v/>
      </c>
    </row>
    <row r="24" spans="1:14" x14ac:dyDescent="0.25">
      <c r="A24" s="25">
        <v>5</v>
      </c>
      <c r="B24" s="30" t="str">
        <f>IF($A24="","",INDEX('LEA-District wide'!$B:$B,MATCH($A24,'LEA-District wide'!$A:$A,0)))</f>
        <v>Anchorage Schools</v>
      </c>
      <c r="C24" s="26">
        <v>50240</v>
      </c>
      <c r="D24" s="26" t="s">
        <v>27</v>
      </c>
      <c r="E24" s="6">
        <f>IF($A24="","",IFERROR(INDEX(CEPIdentifiedStudentsSummary!$D:$D,MATCH($C24,CEPIdentifiedStudentsSummary!$A:$A,0)),0))</f>
        <v>522</v>
      </c>
      <c r="F24" s="6">
        <f>IF($A24="","",IFERROR(INDEX(CEPIdentifiedStudentsSummary!$C:$C,MATCH($C24,CEPIdentifiedStudentsSummary!$A:$A,0)),0))</f>
        <v>2</v>
      </c>
      <c r="G24" s="5">
        <f t="shared" si="3"/>
        <v>3.8314176245210726E-3</v>
      </c>
      <c r="H24" s="35" t="str">
        <f t="shared" si="0"/>
        <v/>
      </c>
      <c r="I24" s="35" t="str">
        <f t="shared" si="1"/>
        <v/>
      </c>
      <c r="J24" s="41" t="str">
        <f>IF(IFERROR(INDEX(NslpCepGroups!$E:$E,MATCH($C24,NslpCepGroups!$C:$C,0))="Special Assistance - CEP",FALSE),"X","")</f>
        <v/>
      </c>
      <c r="K24" s="42" t="str">
        <f>IF($A24="","",IF($J24="X",INDEX(NslpCepGroups!$H:$H,MATCH($C24,NslpCepGroups!$C:$C,0)),""))</f>
        <v/>
      </c>
      <c r="L24" s="42" t="str">
        <f>IF($A24="","",IF($J24="X",IF(INDEX(NslpCepGroups!$F:$F,MATCH($C24,NslpCepGroups!$C:$C,0))=0,"Indiv. site",INDEX(NslpCepGroups!$F:$F,MATCH($C24,NslpCepGroups!$C:$C,0))),""))</f>
        <v/>
      </c>
      <c r="M24" s="42" t="str">
        <f>IF($A24="","",IF($J24="X",INDEX(NslpCepGroups!$I:$I,MATCH($C24,NslpCepGroups!$C:$C,0)),""))</f>
        <v/>
      </c>
      <c r="N24" s="45" t="str">
        <f t="shared" si="2"/>
        <v/>
      </c>
    </row>
    <row r="25" spans="1:14" x14ac:dyDescent="0.25">
      <c r="A25" s="25">
        <v>5</v>
      </c>
      <c r="B25" s="30" t="str">
        <f>IF($A25="","",INDEX('LEA-District wide'!$B:$B,MATCH($A25,'LEA-District wide'!$A:$A,0)))</f>
        <v>Anchorage Schools</v>
      </c>
      <c r="C25" s="26">
        <v>50050</v>
      </c>
      <c r="D25" s="26" t="s">
        <v>13</v>
      </c>
      <c r="E25" s="6">
        <f>IF($A25="","",IFERROR(INDEX(CEPIdentifiedStudentsSummary!$D:$D,MATCH($C25,CEPIdentifiedStudentsSummary!$A:$A,0)),0))</f>
        <v>1294</v>
      </c>
      <c r="F25" s="6">
        <f>IF($A25="","",IFERROR(INDEX(CEPIdentifiedStudentsSummary!$C:$C,MATCH($C25,CEPIdentifiedStudentsSummary!$A:$A,0)),0))</f>
        <v>472</v>
      </c>
      <c r="G25" s="5">
        <f t="shared" si="3"/>
        <v>0.36476043276661513</v>
      </c>
      <c r="H25" s="35" t="str">
        <f t="shared" si="0"/>
        <v>X</v>
      </c>
      <c r="I25" s="35" t="str">
        <f t="shared" si="1"/>
        <v/>
      </c>
      <c r="J25" s="41" t="str">
        <f>IF(IFERROR(INDEX(NslpCepGroups!$E:$E,MATCH($C25,NslpCepGroups!$C:$C,0))="Special Assistance - CEP",FALSE),"X","")</f>
        <v>X</v>
      </c>
      <c r="K25" s="42" t="str">
        <f>IF($A25="","",IF($J25="X",INDEX(NslpCepGroups!$H:$H,MATCH($C25,NslpCepGroups!$C:$C,0)),""))</f>
        <v>2022 - 2023</v>
      </c>
      <c r="L25" s="42" t="str">
        <f>IF($A25="","",IF($J25="X",IF(INDEX(NslpCepGroups!$F:$F,MATCH($C25,NslpCepGroups!$C:$C,0))=0,"Indiv. site",INDEX(NslpCepGroups!$F:$F,MATCH($C25,NslpCepGroups!$C:$C,0))),""))</f>
        <v>Group B</v>
      </c>
      <c r="M25" s="42" t="str">
        <f>IF($A25="","",IF($J25="X",INDEX(NslpCepGroups!$I:$I,MATCH($C25,NslpCepGroups!$C:$C,0)),""))</f>
        <v>2025 - 2026</v>
      </c>
      <c r="N25" s="45" t="str">
        <f t="shared" si="2"/>
        <v/>
      </c>
    </row>
    <row r="26" spans="1:14" x14ac:dyDescent="0.25">
      <c r="A26" s="25">
        <v>5</v>
      </c>
      <c r="B26" s="30" t="str">
        <f>IF($A26="","",INDEX('LEA-District wide'!$B:$B,MATCH($A26,'LEA-District wide'!$A:$A,0)))</f>
        <v>Anchorage Schools</v>
      </c>
      <c r="C26" s="26">
        <v>50060</v>
      </c>
      <c r="D26" s="26" t="s">
        <v>14</v>
      </c>
      <c r="E26" s="6">
        <f>IF($A26="","",IFERROR(INDEX(CEPIdentifiedStudentsSummary!$D:$D,MATCH($C26,CEPIdentifiedStudentsSummary!$A:$A,0)),0))</f>
        <v>284</v>
      </c>
      <c r="F26" s="6">
        <f>IF($A26="","",IFERROR(INDEX(CEPIdentifiedStudentsSummary!$C:$C,MATCH($C26,CEPIdentifiedStudentsSummary!$A:$A,0)),0))</f>
        <v>106</v>
      </c>
      <c r="G26" s="5">
        <f t="shared" si="3"/>
        <v>0.37323943661971831</v>
      </c>
      <c r="H26" s="35" t="str">
        <f t="shared" si="0"/>
        <v>X</v>
      </c>
      <c r="I26" s="35" t="str">
        <f t="shared" si="1"/>
        <v/>
      </c>
      <c r="J26" s="41" t="str">
        <f>IF(IFERROR(INDEX(NslpCepGroups!$E:$E,MATCH($C26,NslpCepGroups!$C:$C,0))="Special Assistance - CEP",FALSE),"X","")</f>
        <v>X</v>
      </c>
      <c r="K26" s="42" t="str">
        <f>IF($A26="","",IF($J26="X",INDEX(NslpCepGroups!$H:$H,MATCH($C26,NslpCepGroups!$C:$C,0)),""))</f>
        <v>2022 - 2023</v>
      </c>
      <c r="L26" s="42" t="str">
        <f>IF($A26="","",IF($J26="X",IF(INDEX(NslpCepGroups!$F:$F,MATCH($C26,NslpCepGroups!$C:$C,0))=0,"Indiv. site",INDEX(NslpCepGroups!$F:$F,MATCH($C26,NslpCepGroups!$C:$C,0))),""))</f>
        <v>Group C</v>
      </c>
      <c r="M26" s="42" t="str">
        <f>IF($A26="","",IF($J26="X",INDEX(NslpCepGroups!$I:$I,MATCH($C26,NslpCepGroups!$C:$C,0)),""))</f>
        <v>2025 - 2026</v>
      </c>
      <c r="N26" s="45" t="str">
        <f t="shared" si="2"/>
        <v/>
      </c>
    </row>
    <row r="27" spans="1:14" x14ac:dyDescent="0.25">
      <c r="A27" s="25">
        <v>5</v>
      </c>
      <c r="B27" s="30" t="str">
        <f>IF($A27="","",INDEX('LEA-District wide'!$B:$B,MATCH($A27,'LEA-District wide'!$A:$A,0)))</f>
        <v>Anchorage Schools</v>
      </c>
      <c r="C27" s="26">
        <v>50800</v>
      </c>
      <c r="D27" s="26" t="s">
        <v>60</v>
      </c>
      <c r="E27" s="6">
        <f>IF($A27="","",IFERROR(INDEX(CEPIdentifiedStudentsSummary!$D:$D,MATCH($C27,CEPIdentifiedStudentsSummary!$A:$A,0)),0))</f>
        <v>430</v>
      </c>
      <c r="F27" s="6">
        <f>IF($A27="","",IFERROR(INDEX(CEPIdentifiedStudentsSummary!$C:$C,MATCH($C27,CEPIdentifiedStudentsSummary!$A:$A,0)),0))</f>
        <v>59</v>
      </c>
      <c r="G27" s="5">
        <f t="shared" si="3"/>
        <v>0.1372093023255814</v>
      </c>
      <c r="H27" s="35" t="str">
        <f t="shared" si="0"/>
        <v/>
      </c>
      <c r="I27" s="35" t="str">
        <f t="shared" si="1"/>
        <v/>
      </c>
      <c r="J27" s="41" t="str">
        <f>IF(IFERROR(INDEX(NslpCepGroups!$E:$E,MATCH($C27,NslpCepGroups!$C:$C,0))="Special Assistance - CEP",FALSE),"X","")</f>
        <v/>
      </c>
      <c r="K27" s="42" t="str">
        <f>IF($A27="","",IF($J27="X",INDEX(NslpCepGroups!$H:$H,MATCH($C27,NslpCepGroups!$C:$C,0)),""))</f>
        <v/>
      </c>
      <c r="L27" s="42" t="str">
        <f>IF($A27="","",IF($J27="X",IF(INDEX(NslpCepGroups!$F:$F,MATCH($C27,NslpCepGroups!$C:$C,0))=0,"Indiv. site",INDEX(NslpCepGroups!$F:$F,MATCH($C27,NslpCepGroups!$C:$C,0))),""))</f>
        <v/>
      </c>
      <c r="M27" s="42" t="str">
        <f>IF($A27="","",IF($J27="X",INDEX(NslpCepGroups!$I:$I,MATCH($C27,NslpCepGroups!$C:$C,0)),""))</f>
        <v/>
      </c>
      <c r="N27" s="45" t="str">
        <f t="shared" si="2"/>
        <v/>
      </c>
    </row>
    <row r="28" spans="1:14" x14ac:dyDescent="0.25">
      <c r="A28" s="25">
        <v>5</v>
      </c>
      <c r="B28" s="30" t="str">
        <f>IF($A28="","",INDEX('LEA-District wide'!$B:$B,MATCH($A28,'LEA-District wide'!$A:$A,0)))</f>
        <v>Anchorage Schools</v>
      </c>
      <c r="C28" s="26">
        <v>50820</v>
      </c>
      <c r="D28" s="26" t="s">
        <v>62</v>
      </c>
      <c r="E28" s="6">
        <f>IF($A28="","",IFERROR(INDEX(CEPIdentifiedStudentsSummary!$D:$D,MATCH($C28,CEPIdentifiedStudentsSummary!$A:$A,0)),0))</f>
        <v>398</v>
      </c>
      <c r="F28" s="6">
        <f>IF($A28="","",IFERROR(INDEX(CEPIdentifiedStudentsSummary!$C:$C,MATCH($C28,CEPIdentifiedStudentsSummary!$A:$A,0)),0))</f>
        <v>15</v>
      </c>
      <c r="G28" s="5">
        <f t="shared" si="3"/>
        <v>3.7688442211055273E-2</v>
      </c>
      <c r="H28" s="35" t="str">
        <f t="shared" si="0"/>
        <v/>
      </c>
      <c r="I28" s="35" t="str">
        <f t="shared" si="1"/>
        <v/>
      </c>
      <c r="J28" s="41" t="str">
        <f>IF(IFERROR(INDEX(NslpCepGroups!$E:$E,MATCH($C28,NslpCepGroups!$C:$C,0))="Special Assistance - CEP",FALSE),"X","")</f>
        <v/>
      </c>
      <c r="K28" s="42" t="str">
        <f>IF($A28="","",IF($J28="X",INDEX(NslpCepGroups!$H:$H,MATCH($C28,NslpCepGroups!$C:$C,0)),""))</f>
        <v/>
      </c>
      <c r="L28" s="42" t="str">
        <f>IF($A28="","",IF($J28="X",IF(INDEX(NslpCepGroups!$F:$F,MATCH($C28,NslpCepGroups!$C:$C,0))=0,"Indiv. site",INDEX(NslpCepGroups!$F:$F,MATCH($C28,NslpCepGroups!$C:$C,0))),""))</f>
        <v/>
      </c>
      <c r="M28" s="42" t="str">
        <f>IF($A28="","",IF($J28="X",INDEX(NslpCepGroups!$I:$I,MATCH($C28,NslpCepGroups!$C:$C,0)),""))</f>
        <v/>
      </c>
      <c r="N28" s="45" t="str">
        <f t="shared" si="2"/>
        <v/>
      </c>
    </row>
    <row r="29" spans="1:14" x14ac:dyDescent="0.25">
      <c r="A29" s="25">
        <v>5</v>
      </c>
      <c r="B29" s="30" t="str">
        <f>IF($A29="","",INDEX('LEA-District wide'!$B:$B,MATCH($A29,'LEA-District wide'!$A:$A,0)))</f>
        <v>Anchorage Schools</v>
      </c>
      <c r="C29" s="26">
        <v>57100</v>
      </c>
      <c r="D29" s="26" t="s">
        <v>376</v>
      </c>
      <c r="E29" s="6">
        <f>IF($A29="","",IFERROR(INDEX(CEPIdentifiedStudentsSummary!$D:$D,MATCH($C29,CEPIdentifiedStudentsSummary!$A:$A,0)),0))</f>
        <v>337</v>
      </c>
      <c r="F29" s="6">
        <f>IF($A29="","",IFERROR(INDEX(CEPIdentifiedStudentsSummary!$C:$C,MATCH($C29,CEPIdentifiedStudentsSummary!$A:$A,0)),0))</f>
        <v>184</v>
      </c>
      <c r="G29" s="5">
        <f t="shared" si="3"/>
        <v>0.54599406528189909</v>
      </c>
      <c r="H29" s="35" t="str">
        <f t="shared" si="0"/>
        <v/>
      </c>
      <c r="I29" s="35" t="str">
        <f t="shared" si="1"/>
        <v>X</v>
      </c>
      <c r="J29" s="41" t="str">
        <f>IF(IFERROR(INDEX(NslpCepGroups!$E:$E,MATCH($C29,NslpCepGroups!$C:$C,0))="Special Assistance - CEP",FALSE),"X","")</f>
        <v>X</v>
      </c>
      <c r="K29" s="42" t="str">
        <f>IF($A29="","",IF($J29="X",INDEX(NslpCepGroups!$H:$H,MATCH($C29,NslpCepGroups!$C:$C,0)),""))</f>
        <v>2019 - 2020</v>
      </c>
      <c r="L29" s="42" t="str">
        <f>IF($A29="","",IF($J29="X",IF(INDEX(NslpCepGroups!$F:$F,MATCH($C29,NslpCepGroups!$C:$C,0))=0,"Indiv. site",INDEX(NslpCepGroups!$F:$F,MATCH($C29,NslpCepGroups!$C:$C,0))),""))</f>
        <v>Group D</v>
      </c>
      <c r="M29" s="42" t="str">
        <f>IF($A29="","",IF($J29="X",INDEX(NslpCepGroups!$I:$I,MATCH($C29,NslpCepGroups!$C:$C,0)),""))</f>
        <v>2022 - 2023</v>
      </c>
      <c r="N29" s="45" t="str">
        <f t="shared" si="2"/>
        <v>X</v>
      </c>
    </row>
    <row r="30" spans="1:14" x14ac:dyDescent="0.25">
      <c r="A30" s="25">
        <v>5</v>
      </c>
      <c r="B30" s="30" t="str">
        <f>IF($A30="","",INDEX('LEA-District wide'!$B:$B,MATCH($A30,'LEA-District wide'!$A:$A,0)))</f>
        <v>Anchorage Schools</v>
      </c>
      <c r="C30" s="26">
        <v>50220</v>
      </c>
      <c r="D30" s="26" t="s">
        <v>396</v>
      </c>
      <c r="E30" s="6">
        <f>IF($A30="","",IFERROR(INDEX(CEPIdentifiedStudentsSummary!$D:$D,MATCH($C30,CEPIdentifiedStudentsSummary!$A:$A,0)),0))</f>
        <v>1586</v>
      </c>
      <c r="F30" s="6">
        <f>IF($A30="","",IFERROR(INDEX(CEPIdentifiedStudentsSummary!$C:$C,MATCH($C30,CEPIdentifiedStudentsSummary!$A:$A,0)),0))</f>
        <v>649</v>
      </c>
      <c r="G30" s="5">
        <f t="shared" si="3"/>
        <v>0.40920554854981084</v>
      </c>
      <c r="H30" s="35" t="str">
        <f t="shared" si="0"/>
        <v/>
      </c>
      <c r="I30" s="35" t="str">
        <f t="shared" si="1"/>
        <v>X</v>
      </c>
      <c r="J30" s="41" t="str">
        <f>IF(IFERROR(INDEX(NslpCepGroups!$E:$E,MATCH($C30,NslpCepGroups!$C:$C,0))="Special Assistance - CEP",FALSE),"X","")</f>
        <v>X</v>
      </c>
      <c r="K30" s="42" t="str">
        <f>IF($A30="","",IF($J30="X",INDEX(NslpCepGroups!$H:$H,MATCH($C30,NslpCepGroups!$C:$C,0)),""))</f>
        <v>2022 - 2023</v>
      </c>
      <c r="L30" s="42" t="str">
        <f>IF($A30="","",IF($J30="X",IF(INDEX(NslpCepGroups!$F:$F,MATCH($C30,NslpCepGroups!$C:$C,0))=0,"Indiv. site",INDEX(NslpCepGroups!$F:$F,MATCH($C30,NslpCepGroups!$C:$C,0))),""))</f>
        <v>Group A</v>
      </c>
      <c r="M30" s="42" t="str">
        <f>IF($A30="","",IF($J30="X",INDEX(NslpCepGroups!$I:$I,MATCH($C30,NslpCepGroups!$C:$C,0)),""))</f>
        <v>2025 - 2026</v>
      </c>
      <c r="N30" s="45" t="str">
        <f t="shared" si="2"/>
        <v/>
      </c>
    </row>
    <row r="31" spans="1:14" x14ac:dyDescent="0.25">
      <c r="A31" s="25">
        <v>5</v>
      </c>
      <c r="B31" s="30" t="str">
        <f>IF($A31="","",INDEX('LEA-District wide'!$B:$B,MATCH($A31,'LEA-District wide'!$A:$A,0)))</f>
        <v>Anchorage Schools</v>
      </c>
      <c r="C31" s="26">
        <v>50070</v>
      </c>
      <c r="D31" s="26" t="s">
        <v>15</v>
      </c>
      <c r="E31" s="6">
        <f>IF($A31="","",IFERROR(INDEX(CEPIdentifiedStudentsSummary!$D:$D,MATCH($C31,CEPIdentifiedStudentsSummary!$A:$A,0)),0))</f>
        <v>220</v>
      </c>
      <c r="F31" s="6">
        <f>IF($A31="","",IFERROR(INDEX(CEPIdentifiedStudentsSummary!$C:$C,MATCH($C31,CEPIdentifiedStudentsSummary!$A:$A,0)),0))</f>
        <v>30</v>
      </c>
      <c r="G31" s="5">
        <f t="shared" si="3"/>
        <v>0.13636363636363635</v>
      </c>
      <c r="H31" s="35" t="str">
        <f t="shared" si="0"/>
        <v/>
      </c>
      <c r="I31" s="35" t="str">
        <f t="shared" si="1"/>
        <v/>
      </c>
      <c r="J31" s="41" t="str">
        <f>IF(IFERROR(INDEX(NslpCepGroups!$E:$E,MATCH($C31,NslpCepGroups!$C:$C,0))="Special Assistance - CEP",FALSE),"X","")</f>
        <v/>
      </c>
      <c r="K31" s="42" t="str">
        <f>IF($A31="","",IF($J31="X",INDEX(NslpCepGroups!$H:$H,MATCH($C31,NslpCepGroups!$C:$C,0)),""))</f>
        <v/>
      </c>
      <c r="L31" s="42" t="str">
        <f>IF($A31="","",IF($J31="X",IF(INDEX(NslpCepGroups!$F:$F,MATCH($C31,NslpCepGroups!$C:$C,0))=0,"Indiv. site",INDEX(NslpCepGroups!$F:$F,MATCH($C31,NslpCepGroups!$C:$C,0))),""))</f>
        <v/>
      </c>
      <c r="M31" s="42" t="str">
        <f>IF($A31="","",IF($J31="X",INDEX(NslpCepGroups!$I:$I,MATCH($C31,NslpCepGroups!$C:$C,0)),""))</f>
        <v/>
      </c>
      <c r="N31" s="45" t="str">
        <f t="shared" si="2"/>
        <v/>
      </c>
    </row>
    <row r="32" spans="1:14" x14ac:dyDescent="0.25">
      <c r="A32" s="25">
        <v>5</v>
      </c>
      <c r="B32" s="30" t="str">
        <f>IF($A32="","",INDEX('LEA-District wide'!$B:$B,MATCH($A32,'LEA-District wide'!$A:$A,0)))</f>
        <v>Anchorage Schools</v>
      </c>
      <c r="C32" s="26">
        <v>50970</v>
      </c>
      <c r="D32" s="26" t="s">
        <v>67</v>
      </c>
      <c r="E32" s="6">
        <f>IF($A32="","",IFERROR(INDEX(CEPIdentifiedStudentsSummary!$D:$D,MATCH($C32,CEPIdentifiedStudentsSummary!$A:$A,0)),0))</f>
        <v>563</v>
      </c>
      <c r="F32" s="6">
        <f>IF($A32="","",IFERROR(INDEX(CEPIdentifiedStudentsSummary!$C:$C,MATCH($C32,CEPIdentifiedStudentsSummary!$A:$A,0)),0))</f>
        <v>116</v>
      </c>
      <c r="G32" s="5">
        <f t="shared" si="3"/>
        <v>0.20603907637655416</v>
      </c>
      <c r="H32" s="35" t="str">
        <f t="shared" si="0"/>
        <v/>
      </c>
      <c r="I32" s="35" t="str">
        <f t="shared" si="1"/>
        <v/>
      </c>
      <c r="J32" s="41" t="str">
        <f>IF(IFERROR(INDEX(NslpCepGroups!$E:$E,MATCH($C32,NslpCepGroups!$C:$C,0))="Special Assistance - CEP",FALSE),"X","")</f>
        <v/>
      </c>
      <c r="K32" s="42" t="str">
        <f>IF($A32="","",IF($J32="X",INDEX(NslpCepGroups!$H:$H,MATCH($C32,NslpCepGroups!$C:$C,0)),""))</f>
        <v/>
      </c>
      <c r="L32" s="42" t="str">
        <f>IF($A32="","",IF($J32="X",IF(INDEX(NslpCepGroups!$F:$F,MATCH($C32,NslpCepGroups!$C:$C,0))=0,"Indiv. site",INDEX(NslpCepGroups!$F:$F,MATCH($C32,NslpCepGroups!$C:$C,0))),""))</f>
        <v/>
      </c>
      <c r="M32" s="42" t="str">
        <f>IF($A32="","",IF($J32="X",INDEX(NslpCepGroups!$I:$I,MATCH($C32,NslpCepGroups!$C:$C,0)),""))</f>
        <v/>
      </c>
      <c r="N32" s="45" t="str">
        <f t="shared" si="2"/>
        <v/>
      </c>
    </row>
    <row r="33" spans="1:14" x14ac:dyDescent="0.25">
      <c r="A33" s="25">
        <v>5</v>
      </c>
      <c r="B33" s="30" t="str">
        <f>IF($A33="","",INDEX('LEA-District wide'!$B:$B,MATCH($A33,'LEA-District wide'!$A:$A,0)))</f>
        <v>Anchorage Schools</v>
      </c>
      <c r="C33" s="26">
        <v>50080</v>
      </c>
      <c r="D33" s="26" t="s">
        <v>395</v>
      </c>
      <c r="E33" s="6">
        <f>IF($A33="","",IFERROR(INDEX(CEPIdentifiedStudentsSummary!$D:$D,MATCH($C33,CEPIdentifiedStudentsSummary!$A:$A,0)),0))</f>
        <v>417</v>
      </c>
      <c r="F33" s="6">
        <f>IF($A33="","",IFERROR(INDEX(CEPIdentifiedStudentsSummary!$C:$C,MATCH($C33,CEPIdentifiedStudentsSummary!$A:$A,0)),0))</f>
        <v>117</v>
      </c>
      <c r="G33" s="5">
        <f t="shared" si="3"/>
        <v>0.2805755395683453</v>
      </c>
      <c r="H33" s="35" t="str">
        <f t="shared" si="0"/>
        <v/>
      </c>
      <c r="I33" s="35" t="str">
        <f t="shared" si="1"/>
        <v/>
      </c>
      <c r="J33" s="41" t="str">
        <f>IF(IFERROR(INDEX(NslpCepGroups!$E:$E,MATCH($C33,NslpCepGroups!$C:$C,0))="Special Assistance - CEP",FALSE),"X","")</f>
        <v/>
      </c>
      <c r="K33" s="42" t="str">
        <f>IF($A33="","",IF($J33="X",INDEX(NslpCepGroups!$H:$H,MATCH($C33,NslpCepGroups!$C:$C,0)),""))</f>
        <v/>
      </c>
      <c r="L33" s="42" t="str">
        <f>IF($A33="","",IF($J33="X",IF(INDEX(NslpCepGroups!$F:$F,MATCH($C33,NslpCepGroups!$C:$C,0))=0,"Indiv. site",INDEX(NslpCepGroups!$F:$F,MATCH($C33,NslpCepGroups!$C:$C,0))),""))</f>
        <v/>
      </c>
      <c r="M33" s="42" t="str">
        <f>IF($A33="","",IF($J33="X",INDEX(NslpCepGroups!$I:$I,MATCH($C33,NslpCepGroups!$C:$C,0)),""))</f>
        <v/>
      </c>
      <c r="N33" s="45" t="str">
        <f t="shared" si="2"/>
        <v/>
      </c>
    </row>
    <row r="34" spans="1:14" x14ac:dyDescent="0.25">
      <c r="A34" s="25">
        <v>5</v>
      </c>
      <c r="B34" s="30" t="str">
        <f>IF($A34="","",INDEX('LEA-District wide'!$B:$B,MATCH($A34,'LEA-District wide'!$A:$A,0)))</f>
        <v>Anchorage Schools</v>
      </c>
      <c r="C34" s="26">
        <v>50100</v>
      </c>
      <c r="D34" s="26" t="s">
        <v>17</v>
      </c>
      <c r="E34" s="6">
        <f>IF($A34="","",IFERROR(INDEX(CEPIdentifiedStudentsSummary!$D:$D,MATCH($C34,CEPIdentifiedStudentsSummary!$A:$A,0)),0))</f>
        <v>386</v>
      </c>
      <c r="F34" s="6">
        <f>IF($A34="","",IFERROR(INDEX(CEPIdentifiedStudentsSummary!$C:$C,MATCH($C34,CEPIdentifiedStudentsSummary!$A:$A,0)),0))</f>
        <v>182</v>
      </c>
      <c r="G34" s="5">
        <f t="shared" si="3"/>
        <v>0.47150259067357514</v>
      </c>
      <c r="H34" s="35" t="str">
        <f t="shared" si="0"/>
        <v/>
      </c>
      <c r="I34" s="35" t="str">
        <f t="shared" si="1"/>
        <v>X</v>
      </c>
      <c r="J34" s="41" t="str">
        <f>IF(IFERROR(INDEX(NslpCepGroups!$E:$E,MATCH($C34,NslpCepGroups!$C:$C,0))="Special Assistance - CEP",FALSE),"X","")</f>
        <v>X</v>
      </c>
      <c r="K34" s="42" t="str">
        <f>IF($A34="","",IF($J34="X",INDEX(NslpCepGroups!$H:$H,MATCH($C34,NslpCepGroups!$C:$C,0)),""))</f>
        <v>2022 - 2023</v>
      </c>
      <c r="L34" s="42" t="str">
        <f>IF($A34="","",IF($J34="X",IF(INDEX(NslpCepGroups!$F:$F,MATCH($C34,NslpCepGroups!$C:$C,0))=0,"Indiv. site",INDEX(NslpCepGroups!$F:$F,MATCH($C34,NslpCepGroups!$C:$C,0))),""))</f>
        <v>Group E</v>
      </c>
      <c r="M34" s="42" t="str">
        <f>IF($A34="","",IF($J34="X",INDEX(NslpCepGroups!$I:$I,MATCH($C34,NslpCepGroups!$C:$C,0)),""))</f>
        <v>2025 - 2026</v>
      </c>
      <c r="N34" s="45" t="str">
        <f t="shared" ref="N34:N65" si="4">IF($M34="","",IF(1*RIGHT($M34,4)=_cepBaseYr,"X",""))</f>
        <v/>
      </c>
    </row>
    <row r="35" spans="1:14" x14ac:dyDescent="0.25">
      <c r="A35" s="25">
        <v>5</v>
      </c>
      <c r="B35" s="30" t="str">
        <f>IF($A35="","",INDEX('LEA-District wide'!$B:$B,MATCH($A35,'LEA-District wide'!$A:$A,0)))</f>
        <v>Anchorage Schools</v>
      </c>
      <c r="C35" s="26">
        <v>50110</v>
      </c>
      <c r="D35" s="26" t="s">
        <v>18</v>
      </c>
      <c r="E35" s="6">
        <f>IF($A35="","",IFERROR(INDEX(CEPIdentifiedStudentsSummary!$D:$D,MATCH($C35,CEPIdentifiedStudentsSummary!$A:$A,0)),0))</f>
        <v>224</v>
      </c>
      <c r="F35" s="6">
        <f>IF($A35="","",IFERROR(INDEX(CEPIdentifiedStudentsSummary!$C:$C,MATCH($C35,CEPIdentifiedStudentsSummary!$A:$A,0)),0))</f>
        <v>103</v>
      </c>
      <c r="G35" s="5">
        <f t="shared" si="3"/>
        <v>0.45982142857142855</v>
      </c>
      <c r="H35" s="35" t="str">
        <f t="shared" si="0"/>
        <v/>
      </c>
      <c r="I35" s="35" t="str">
        <f t="shared" si="1"/>
        <v>X</v>
      </c>
      <c r="J35" s="41" t="str">
        <f>IF(IFERROR(INDEX(NslpCepGroups!$E:$E,MATCH($C35,NslpCepGroups!$C:$C,0))="Special Assistance - CEP",FALSE),"X","")</f>
        <v>X</v>
      </c>
      <c r="K35" s="42" t="str">
        <f>IF($A35="","",IF($J35="X",INDEX(NslpCepGroups!$H:$H,MATCH($C35,NslpCepGroups!$C:$C,0)),""))</f>
        <v>2022 - 2023</v>
      </c>
      <c r="L35" s="42" t="str">
        <f>IF($A35="","",IF($J35="X",IF(INDEX(NslpCepGroups!$F:$F,MATCH($C35,NslpCepGroups!$C:$C,0))=0,"Indiv. site",INDEX(NslpCepGroups!$F:$F,MATCH($C35,NslpCepGroups!$C:$C,0))),""))</f>
        <v>Group B</v>
      </c>
      <c r="M35" s="42" t="str">
        <f>IF($A35="","",IF($J35="X",INDEX(NslpCepGroups!$I:$I,MATCH($C35,NslpCepGroups!$C:$C,0)),""))</f>
        <v>2025 - 2026</v>
      </c>
      <c r="N35" s="45" t="str">
        <f t="shared" si="4"/>
        <v/>
      </c>
    </row>
    <row r="36" spans="1:14" x14ac:dyDescent="0.25">
      <c r="A36" s="25">
        <v>5</v>
      </c>
      <c r="B36" s="30" t="str">
        <f>IF($A36="","",INDEX('LEA-District wide'!$B:$B,MATCH($A36,'LEA-District wide'!$A:$A,0)))</f>
        <v>Anchorage Schools</v>
      </c>
      <c r="C36" s="26">
        <v>50120</v>
      </c>
      <c r="D36" s="26" t="s">
        <v>19</v>
      </c>
      <c r="E36" s="6">
        <f>IF($A36="","",IFERROR(INDEX(CEPIdentifiedStudentsSummary!$D:$D,MATCH($C36,CEPIdentifiedStudentsSummary!$A:$A,0)),0))</f>
        <v>455</v>
      </c>
      <c r="F36" s="6">
        <f>IF($A36="","",IFERROR(INDEX(CEPIdentifiedStudentsSummary!$C:$C,MATCH($C36,CEPIdentifiedStudentsSummary!$A:$A,0)),0))</f>
        <v>192</v>
      </c>
      <c r="G36" s="5">
        <f t="shared" si="3"/>
        <v>0.42197802197802198</v>
      </c>
      <c r="H36" s="35" t="str">
        <f t="shared" si="0"/>
        <v/>
      </c>
      <c r="I36" s="35" t="str">
        <f t="shared" si="1"/>
        <v>X</v>
      </c>
      <c r="J36" s="41" t="str">
        <f>IF(IFERROR(INDEX(NslpCepGroups!$E:$E,MATCH($C36,NslpCepGroups!$C:$C,0))="Special Assistance - CEP",FALSE),"X","")</f>
        <v>X</v>
      </c>
      <c r="K36" s="42" t="str">
        <f>IF($A36="","",IF($J36="X",INDEX(NslpCepGroups!$H:$H,MATCH($C36,NslpCepGroups!$C:$C,0)),""))</f>
        <v>2022 - 2023</v>
      </c>
      <c r="L36" s="42" t="str">
        <f>IF($A36="","",IF($J36="X",IF(INDEX(NslpCepGroups!$F:$F,MATCH($C36,NslpCepGroups!$C:$C,0))=0,"Indiv. site",INDEX(NslpCepGroups!$F:$F,MATCH($C36,NslpCepGroups!$C:$C,0))),""))</f>
        <v>Group C</v>
      </c>
      <c r="M36" s="42" t="str">
        <f>IF($A36="","",IF($J36="X",INDEX(NslpCepGroups!$I:$I,MATCH($C36,NslpCepGroups!$C:$C,0)),""))</f>
        <v>2025 - 2026</v>
      </c>
      <c r="N36" s="45" t="str">
        <f t="shared" si="4"/>
        <v/>
      </c>
    </row>
    <row r="37" spans="1:14" x14ac:dyDescent="0.25">
      <c r="A37" s="25">
        <v>5</v>
      </c>
      <c r="B37" s="30" t="str">
        <f>IF($A37="","",INDEX('LEA-District wide'!$B:$B,MATCH($A37,'LEA-District wide'!$A:$A,0)))</f>
        <v>Anchorage Schools</v>
      </c>
      <c r="C37" s="26">
        <v>50130</v>
      </c>
      <c r="D37" s="26" t="s">
        <v>20</v>
      </c>
      <c r="E37" s="6">
        <f>IF($A37="","",IFERROR(INDEX(CEPIdentifiedStudentsSummary!$D:$D,MATCH($C37,CEPIdentifiedStudentsSummary!$A:$A,0)),0))</f>
        <v>231</v>
      </c>
      <c r="F37" s="6">
        <f>IF($A37="","",IFERROR(INDEX(CEPIdentifiedStudentsSummary!$C:$C,MATCH($C37,CEPIdentifiedStudentsSummary!$A:$A,0)),0))</f>
        <v>22</v>
      </c>
      <c r="G37" s="5">
        <f t="shared" si="3"/>
        <v>9.5238095238095233E-2</v>
      </c>
      <c r="H37" s="35" t="str">
        <f t="shared" si="0"/>
        <v/>
      </c>
      <c r="I37" s="35" t="str">
        <f t="shared" si="1"/>
        <v/>
      </c>
      <c r="J37" s="41" t="str">
        <f>IF(IFERROR(INDEX(NslpCepGroups!$E:$E,MATCH($C37,NslpCepGroups!$C:$C,0))="Special Assistance - CEP",FALSE),"X","")</f>
        <v/>
      </c>
      <c r="K37" s="42" t="str">
        <f>IF($A37="","",IF($J37="X",INDEX(NslpCepGroups!$H:$H,MATCH($C37,NslpCepGroups!$C:$C,0)),""))</f>
        <v/>
      </c>
      <c r="L37" s="42" t="str">
        <f>IF($A37="","",IF($J37="X",IF(INDEX(NslpCepGroups!$F:$F,MATCH($C37,NslpCepGroups!$C:$C,0))=0,"Indiv. site",INDEX(NslpCepGroups!$F:$F,MATCH($C37,NslpCepGroups!$C:$C,0))),""))</f>
        <v/>
      </c>
      <c r="M37" s="42" t="str">
        <f>IF($A37="","",IF($J37="X",INDEX(NslpCepGroups!$I:$I,MATCH($C37,NslpCepGroups!$C:$C,0)),""))</f>
        <v/>
      </c>
      <c r="N37" s="45" t="str">
        <f t="shared" si="4"/>
        <v/>
      </c>
    </row>
    <row r="38" spans="1:14" x14ac:dyDescent="0.25">
      <c r="A38" s="25">
        <v>5</v>
      </c>
      <c r="B38" s="30" t="str">
        <f>IF($A38="","",INDEX('LEA-District wide'!$B:$B,MATCH($A38,'LEA-District wide'!$A:$A,0)))</f>
        <v>Anchorage Schools</v>
      </c>
      <c r="C38" s="26">
        <v>50150</v>
      </c>
      <c r="D38" s="26" t="s">
        <v>370</v>
      </c>
      <c r="E38" s="6">
        <f>IF($A38="","",IFERROR(INDEX(CEPIdentifiedStudentsSummary!$D:$D,MATCH($C38,CEPIdentifiedStudentsSummary!$A:$A,0)),0))</f>
        <v>453</v>
      </c>
      <c r="F38" s="6">
        <f>IF($A38="","",IFERROR(INDEX(CEPIdentifiedStudentsSummary!$C:$C,MATCH($C38,CEPIdentifiedStudentsSummary!$A:$A,0)),0))</f>
        <v>61</v>
      </c>
      <c r="G38" s="5">
        <f t="shared" si="3"/>
        <v>0.13465783664459161</v>
      </c>
      <c r="H38" s="35" t="str">
        <f t="shared" si="0"/>
        <v/>
      </c>
      <c r="I38" s="35" t="str">
        <f t="shared" si="1"/>
        <v/>
      </c>
      <c r="J38" s="43" t="str">
        <f>IF(IFERROR(INDEX(NslpCepGroups!$E:$E,MATCH($C38,NslpCepGroups!$C:$C,0))="Special Assistance - CEP",FALSE),"X","")</f>
        <v/>
      </c>
      <c r="K38" s="42" t="str">
        <f>IF($A38="","",IF($J38="X",INDEX(NslpCepGroups!$H:$H,MATCH($C38,NslpCepGroups!$C:$C,0)),""))</f>
        <v/>
      </c>
      <c r="L38" s="42" t="str">
        <f>IF($A38="","",IF($J38="X",IF(INDEX(NslpCepGroups!$F:$F,MATCH($C38,NslpCepGroups!$C:$C,0))=0,"Indiv. site",INDEX(NslpCepGroups!$F:$F,MATCH($C38,NslpCepGroups!$C:$C,0))),""))</f>
        <v/>
      </c>
      <c r="M38" s="42" t="str">
        <f>IF($A38="","",IF($J38="X",INDEX(NslpCepGroups!$I:$I,MATCH($C38,NslpCepGroups!$C:$C,0)),""))</f>
        <v/>
      </c>
      <c r="N38" s="45" t="str">
        <f t="shared" si="4"/>
        <v/>
      </c>
    </row>
    <row r="39" spans="1:14" x14ac:dyDescent="0.25">
      <c r="A39" s="25">
        <v>5</v>
      </c>
      <c r="B39" s="30" t="str">
        <f>IF($A39="","",INDEX('LEA-District wide'!$B:$B,MATCH($A39,'LEA-District wide'!$A:$A,0)))</f>
        <v>Anchorage Schools</v>
      </c>
      <c r="C39" s="26">
        <v>50160</v>
      </c>
      <c r="D39" s="26" t="s">
        <v>371</v>
      </c>
      <c r="E39" s="6">
        <f>IF($A39="","",IFERROR(INDEX(CEPIdentifiedStudentsSummary!$D:$D,MATCH($C39,CEPIdentifiedStudentsSummary!$A:$A,0)),0))</f>
        <v>887</v>
      </c>
      <c r="F39" s="6">
        <f>IF($A39="","",IFERROR(INDEX(CEPIdentifiedStudentsSummary!$C:$C,MATCH($C39,CEPIdentifiedStudentsSummary!$A:$A,0)),0))</f>
        <v>109</v>
      </c>
      <c r="G39" s="5">
        <f t="shared" si="3"/>
        <v>0.12288613303269448</v>
      </c>
      <c r="H39" s="35" t="str">
        <f t="shared" si="0"/>
        <v/>
      </c>
      <c r="I39" s="35" t="str">
        <f t="shared" si="1"/>
        <v/>
      </c>
      <c r="J39" s="41" t="str">
        <f>IF(IFERROR(INDEX(NslpCepGroups!$E:$E,MATCH($C39,NslpCepGroups!$C:$C,0))="Special Assistance - CEP",FALSE),"X","")</f>
        <v/>
      </c>
      <c r="K39" s="42" t="str">
        <f>IF($A39="","",IF($J39="X",INDEX(NslpCepGroups!$H:$H,MATCH($C39,NslpCepGroups!$C:$C,0)),""))</f>
        <v/>
      </c>
      <c r="L39" s="42" t="str">
        <f>IF($A39="","",IF($J39="X",IF(INDEX(NslpCepGroups!$F:$F,MATCH($C39,NslpCepGroups!$C:$C,0))=0,"Indiv. site",INDEX(NslpCepGroups!$F:$F,MATCH($C39,NslpCepGroups!$C:$C,0))),""))</f>
        <v/>
      </c>
      <c r="M39" s="42" t="str">
        <f>IF($A39="","",IF($J39="X",INDEX(NslpCepGroups!$I:$I,MATCH($C39,NslpCepGroups!$C:$C,0)),""))</f>
        <v/>
      </c>
      <c r="N39" s="45" t="str">
        <f t="shared" si="4"/>
        <v/>
      </c>
    </row>
    <row r="40" spans="1:14" x14ac:dyDescent="0.25">
      <c r="A40" s="25">
        <v>5</v>
      </c>
      <c r="B40" s="30" t="str">
        <f>IF($A40="","",INDEX('LEA-District wide'!$B:$B,MATCH($A40,'LEA-District wide'!$A:$A,0)))</f>
        <v>Anchorage Schools</v>
      </c>
      <c r="C40" s="26">
        <v>50560</v>
      </c>
      <c r="D40" s="26" t="s">
        <v>42</v>
      </c>
      <c r="E40" s="6">
        <f>IF($A40="","",IFERROR(INDEX(CEPIdentifiedStudentsSummary!$D:$D,MATCH($C40,CEPIdentifiedStudentsSummary!$A:$A,0)),0))</f>
        <v>829</v>
      </c>
      <c r="F40" s="6">
        <f>IF($A40="","",IFERROR(INDEX(CEPIdentifiedStudentsSummary!$C:$C,MATCH($C40,CEPIdentifiedStudentsSummary!$A:$A,0)),0))</f>
        <v>469</v>
      </c>
      <c r="G40" s="5">
        <f t="shared" si="3"/>
        <v>0.56574185765983109</v>
      </c>
      <c r="H40" s="35" t="str">
        <f t="shared" si="0"/>
        <v/>
      </c>
      <c r="I40" s="35" t="str">
        <f t="shared" si="1"/>
        <v>X</v>
      </c>
      <c r="J40" s="43" t="str">
        <f>IF(IFERROR(INDEX(NslpCepGroups!$E:$E,MATCH($C40,NslpCepGroups!$C:$C,0))="Special Assistance - CEP",FALSE),"X","")</f>
        <v>X</v>
      </c>
      <c r="K40" s="42" t="str">
        <f>IF($A40="","",IF($J40="X",INDEX(NslpCepGroups!$H:$H,MATCH($C40,NslpCepGroups!$C:$C,0)),""))</f>
        <v>2022 - 2023</v>
      </c>
      <c r="L40" s="42" t="str">
        <f>IF($A40="","",IF($J40="X",IF(INDEX(NslpCepGroups!$F:$F,MATCH($C40,NslpCepGroups!$C:$C,0))=0,"Indiv. site",INDEX(NslpCepGroups!$F:$F,MATCH($C40,NslpCepGroups!$C:$C,0))),""))</f>
        <v>Group A</v>
      </c>
      <c r="M40" s="42" t="str">
        <f>IF($A40="","",IF($J40="X",INDEX(NslpCepGroups!$I:$I,MATCH($C40,NslpCepGroups!$C:$C,0)),""))</f>
        <v>2025 - 2026</v>
      </c>
      <c r="N40" s="45" t="str">
        <f t="shared" si="4"/>
        <v/>
      </c>
    </row>
    <row r="41" spans="1:14" x14ac:dyDescent="0.25">
      <c r="A41" s="25">
        <v>5</v>
      </c>
      <c r="B41" s="30" t="str">
        <f>IF($A41="","",INDEX('LEA-District wide'!$B:$B,MATCH($A41,'LEA-District wide'!$A:$A,0)))</f>
        <v>Anchorage Schools</v>
      </c>
      <c r="C41" s="26">
        <v>50170</v>
      </c>
      <c r="D41" s="26" t="s">
        <v>22</v>
      </c>
      <c r="E41" s="6">
        <f>IF($A41="","",IFERROR(INDEX(CEPIdentifiedStudentsSummary!$D:$D,MATCH($C41,CEPIdentifiedStudentsSummary!$A:$A,0)),0))</f>
        <v>427</v>
      </c>
      <c r="F41" s="6">
        <f>IF($A41="","",IFERROR(INDEX(CEPIdentifiedStudentsSummary!$C:$C,MATCH($C41,CEPIdentifiedStudentsSummary!$A:$A,0)),0))</f>
        <v>147</v>
      </c>
      <c r="G41" s="5">
        <f t="shared" si="3"/>
        <v>0.34426229508196721</v>
      </c>
      <c r="H41" s="35" t="str">
        <f t="shared" si="0"/>
        <v>X</v>
      </c>
      <c r="I41" s="35" t="str">
        <f t="shared" si="1"/>
        <v/>
      </c>
      <c r="J41" s="41" t="str">
        <f>IF(IFERROR(INDEX(NslpCepGroups!$E:$E,MATCH($C41,NslpCepGroups!$C:$C,0))="Special Assistance - CEP",FALSE),"X","")</f>
        <v>X</v>
      </c>
      <c r="K41" s="42" t="str">
        <f>IF($A41="","",IF($J41="X",INDEX(NslpCepGroups!$H:$H,MATCH($C41,NslpCepGroups!$C:$C,0)),""))</f>
        <v>2019 - 2020</v>
      </c>
      <c r="L41" s="42" t="str">
        <f>IF($A41="","",IF($J41="X",IF(INDEX(NslpCepGroups!$F:$F,MATCH($C41,NslpCepGroups!$C:$C,0))=0,"Indiv. site",INDEX(NslpCepGroups!$F:$F,MATCH($C41,NslpCepGroups!$C:$C,0))),""))</f>
        <v>Group D</v>
      </c>
      <c r="M41" s="42" t="str">
        <f>IF($A41="","",IF($J41="X",INDEX(NslpCepGroups!$I:$I,MATCH($C41,NslpCepGroups!$C:$C,0)),""))</f>
        <v>2022 - 2023</v>
      </c>
      <c r="N41" s="47" t="str">
        <f t="shared" si="4"/>
        <v>X</v>
      </c>
    </row>
    <row r="42" spans="1:14" x14ac:dyDescent="0.25">
      <c r="A42" s="25">
        <v>5</v>
      </c>
      <c r="B42" s="30" t="str">
        <f>IF($A42="","",INDEX('LEA-District wide'!$B:$B,MATCH($A42,'LEA-District wide'!$A:$A,0)))</f>
        <v>Anchorage Schools</v>
      </c>
      <c r="C42" s="26">
        <v>50180</v>
      </c>
      <c r="D42" s="26" t="s">
        <v>23</v>
      </c>
      <c r="E42" s="6">
        <f>IF($A42="","",IFERROR(INDEX(CEPIdentifiedStudentsSummary!$D:$D,MATCH($C42,CEPIdentifiedStudentsSummary!$A:$A,0)),0))</f>
        <v>403</v>
      </c>
      <c r="F42" s="6">
        <f>IF($A42="","",IFERROR(INDEX(CEPIdentifiedStudentsSummary!$C:$C,MATCH($C42,CEPIdentifiedStudentsSummary!$A:$A,0)),0))</f>
        <v>177</v>
      </c>
      <c r="G42" s="5">
        <f t="shared" si="3"/>
        <v>0.43920595533498757</v>
      </c>
      <c r="H42" s="35" t="str">
        <f t="shared" si="0"/>
        <v/>
      </c>
      <c r="I42" s="35" t="str">
        <f t="shared" si="1"/>
        <v>X</v>
      </c>
      <c r="J42" s="43" t="str">
        <f>IF(IFERROR(INDEX(NslpCepGroups!$E:$E,MATCH($C42,NslpCepGroups!$C:$C,0))="Special Assistance - CEP",FALSE),"X","")</f>
        <v>X</v>
      </c>
      <c r="K42" s="42" t="str">
        <f>IF($A42="","",IF($J42="X",INDEX(NslpCepGroups!$H:$H,MATCH($C42,NslpCepGroups!$C:$C,0)),""))</f>
        <v>2022 - 2023</v>
      </c>
      <c r="L42" s="42" t="str">
        <f>IF($A42="","",IF($J42="X",IF(INDEX(NslpCepGroups!$F:$F,MATCH($C42,NslpCepGroups!$C:$C,0))=0,"Indiv. site",INDEX(NslpCepGroups!$F:$F,MATCH($C42,NslpCepGroups!$C:$C,0))),""))</f>
        <v>Group C</v>
      </c>
      <c r="M42" s="42" t="str">
        <f>IF($A42="","",IF($J42="X",INDEX(NslpCepGroups!$I:$I,MATCH($C42,NslpCepGroups!$C:$C,0)),""))</f>
        <v>2025 - 2026</v>
      </c>
      <c r="N42" s="45" t="str">
        <f t="shared" si="4"/>
        <v/>
      </c>
    </row>
    <row r="43" spans="1:14" x14ac:dyDescent="0.25">
      <c r="A43" s="25">
        <v>5</v>
      </c>
      <c r="B43" s="30" t="str">
        <f>IF($A43="","",INDEX('LEA-District wide'!$B:$B,MATCH($A43,'LEA-District wide'!$A:$A,0)))</f>
        <v>Anchorage Schools</v>
      </c>
      <c r="C43" s="26">
        <v>50190</v>
      </c>
      <c r="D43" s="26" t="s">
        <v>24</v>
      </c>
      <c r="E43" s="6">
        <f>IF($A43="","",IFERROR(INDEX(CEPIdentifiedStudentsSummary!$D:$D,MATCH($C43,CEPIdentifiedStudentsSummary!$A:$A,0)),0))</f>
        <v>387</v>
      </c>
      <c r="F43" s="6">
        <f>IF($A43="","",IFERROR(INDEX(CEPIdentifiedStudentsSummary!$C:$C,MATCH($C43,CEPIdentifiedStudentsSummary!$A:$A,0)),0))</f>
        <v>164</v>
      </c>
      <c r="G43" s="5">
        <f t="shared" si="3"/>
        <v>0.42377260981912146</v>
      </c>
      <c r="H43" s="35" t="str">
        <f t="shared" si="0"/>
        <v/>
      </c>
      <c r="I43" s="35" t="str">
        <f t="shared" si="1"/>
        <v>X</v>
      </c>
      <c r="J43" s="43" t="str">
        <f>IF(IFERROR(INDEX(NslpCepGroups!$E:$E,MATCH($C43,NslpCepGroups!$C:$C,0))="Special Assistance - CEP",FALSE),"X","")</f>
        <v/>
      </c>
      <c r="K43" s="42" t="str">
        <f>IF($A43="","",IF($J43="X",INDEX(NslpCepGroups!$H:$H,MATCH($C43,NslpCepGroups!$C:$C,0)),""))</f>
        <v/>
      </c>
      <c r="L43" s="42" t="str">
        <f>IF($A43="","",IF($J43="X",IF(INDEX(NslpCepGroups!$F:$F,MATCH($C43,NslpCepGroups!$C:$C,0))=0,"Indiv. site",INDEX(NslpCepGroups!$F:$F,MATCH($C43,NslpCepGroups!$C:$C,0))),""))</f>
        <v/>
      </c>
      <c r="M43" s="42" t="str">
        <f>IF($A43="","",IF($J43="X",INDEX(NslpCepGroups!$I:$I,MATCH($C43,NslpCepGroups!$C:$C,0)),""))</f>
        <v/>
      </c>
      <c r="N43" s="45" t="str">
        <f t="shared" si="4"/>
        <v/>
      </c>
    </row>
    <row r="44" spans="1:14" x14ac:dyDescent="0.25">
      <c r="A44" s="25">
        <v>5</v>
      </c>
      <c r="B44" s="30" t="str">
        <f>IF($A44="","",INDEX('LEA-District wide'!$B:$B,MATCH($A44,'LEA-District wide'!$A:$A,0)))</f>
        <v>Anchorage Schools</v>
      </c>
      <c r="C44" s="26">
        <v>50200</v>
      </c>
      <c r="D44" s="26" t="s">
        <v>25</v>
      </c>
      <c r="E44" s="6">
        <f>IF($A44="","",IFERROR(INDEX(CEPIdentifiedStudentsSummary!$D:$D,MATCH($C44,CEPIdentifiedStudentsSummary!$A:$A,0)),0))</f>
        <v>1387</v>
      </c>
      <c r="F44" s="6">
        <f>IF($A44="","",IFERROR(INDEX(CEPIdentifiedStudentsSummary!$C:$C,MATCH($C44,CEPIdentifiedStudentsSummary!$A:$A,0)),0))</f>
        <v>248</v>
      </c>
      <c r="G44" s="5">
        <f t="shared" si="3"/>
        <v>0.1788031723143475</v>
      </c>
      <c r="H44" s="35" t="str">
        <f t="shared" si="0"/>
        <v/>
      </c>
      <c r="I44" s="35" t="str">
        <f t="shared" si="1"/>
        <v/>
      </c>
      <c r="J44" s="41" t="str">
        <f>IF(IFERROR(INDEX(NslpCepGroups!$E:$E,MATCH($C44,NslpCepGroups!$C:$C,0))="Special Assistance - CEP",FALSE),"X","")</f>
        <v/>
      </c>
      <c r="K44" s="42" t="str">
        <f>IF($A44="","",IF($J44="X",INDEX(NslpCepGroups!$H:$H,MATCH($C44,NslpCepGroups!$C:$C,0)),""))</f>
        <v/>
      </c>
      <c r="L44" s="42" t="str">
        <f>IF($A44="","",IF($J44="X",IF(INDEX(NslpCepGroups!$F:$F,MATCH($C44,NslpCepGroups!$C:$C,0))=0,"Indiv. site",INDEX(NslpCepGroups!$F:$F,MATCH($C44,NslpCepGroups!$C:$C,0))),""))</f>
        <v/>
      </c>
      <c r="M44" s="42" t="str">
        <f>IF($A44="","",IF($J44="X",INDEX(NslpCepGroups!$I:$I,MATCH($C44,NslpCepGroups!$C:$C,0)),""))</f>
        <v/>
      </c>
      <c r="N44" s="45" t="str">
        <f t="shared" si="4"/>
        <v/>
      </c>
    </row>
    <row r="45" spans="1:14" x14ac:dyDescent="0.25">
      <c r="A45" s="25">
        <v>5</v>
      </c>
      <c r="B45" s="30" t="str">
        <f>IF($A45="","",INDEX('LEA-District wide'!$B:$B,MATCH($A45,'LEA-District wide'!$A:$A,0)))</f>
        <v>Anchorage Schools</v>
      </c>
      <c r="C45" s="26">
        <v>50300</v>
      </c>
      <c r="D45" s="26" t="s">
        <v>397</v>
      </c>
      <c r="E45" s="6">
        <f>IF($A45="","",IFERROR(INDEX(CEPIdentifiedStudentsSummary!$D:$D,MATCH($C45,CEPIdentifiedStudentsSummary!$A:$A,0)),0))</f>
        <v>415</v>
      </c>
      <c r="F45" s="6">
        <f>IF($A45="","",IFERROR(INDEX(CEPIdentifiedStudentsSummary!$C:$C,MATCH($C45,CEPIdentifiedStudentsSummary!$A:$A,0)),0))</f>
        <v>273</v>
      </c>
      <c r="G45" s="5">
        <f t="shared" si="3"/>
        <v>0.65783132530120481</v>
      </c>
      <c r="H45" s="35" t="str">
        <f t="shared" si="0"/>
        <v/>
      </c>
      <c r="I45" s="35" t="str">
        <f t="shared" si="1"/>
        <v>X</v>
      </c>
      <c r="J45" s="43" t="str">
        <f>IF(IFERROR(INDEX(NslpCepGroups!$E:$E,MATCH($C45,NslpCepGroups!$C:$C,0))="Special Assistance - CEP",FALSE),"X","")</f>
        <v>X</v>
      </c>
      <c r="K45" s="42" t="str">
        <f>IF($A45="","",IF($J45="X",INDEX(NslpCepGroups!$H:$H,MATCH($C45,NslpCepGroups!$C:$C,0)),""))</f>
        <v>2022 - 2023</v>
      </c>
      <c r="L45" s="42" t="str">
        <f>IF($A45="","",IF($J45="X",IF(INDEX(NslpCepGroups!$F:$F,MATCH($C45,NslpCepGroups!$C:$C,0))=0,"Indiv. site",INDEX(NslpCepGroups!$F:$F,MATCH($C45,NslpCepGroups!$C:$C,0))),""))</f>
        <v>Group A</v>
      </c>
      <c r="M45" s="42" t="str">
        <f>IF($A45="","",IF($J45="X",INDEX(NslpCepGroups!$I:$I,MATCH($C45,NslpCepGroups!$C:$C,0)),""))</f>
        <v>2025 - 2026</v>
      </c>
      <c r="N45" s="45" t="str">
        <f t="shared" si="4"/>
        <v/>
      </c>
    </row>
    <row r="46" spans="1:14" x14ac:dyDescent="0.25">
      <c r="A46" s="25">
        <v>5</v>
      </c>
      <c r="B46" s="30" t="str">
        <f>IF($A46="","",INDEX('LEA-District wide'!$B:$B,MATCH($A46,'LEA-District wide'!$A:$A,0)))</f>
        <v>Anchorage Schools</v>
      </c>
      <c r="C46" s="26">
        <v>59080</v>
      </c>
      <c r="D46" s="26" t="s">
        <v>409</v>
      </c>
      <c r="E46" s="6">
        <f>IF($A46="","",IFERROR(INDEX(CEPIdentifiedStudentsSummary!$D:$D,MATCH($C46,CEPIdentifiedStudentsSummary!$A:$A,0)),0))</f>
        <v>188</v>
      </c>
      <c r="F46" s="6">
        <f>IF($A46="","",IFERROR(INDEX(CEPIdentifiedStudentsSummary!$C:$C,MATCH($C46,CEPIdentifiedStudentsSummary!$A:$A,0)),0))</f>
        <v>8</v>
      </c>
      <c r="G46" s="5">
        <f t="shared" si="3"/>
        <v>4.2553191489361701E-2</v>
      </c>
      <c r="H46" s="35" t="str">
        <f t="shared" si="0"/>
        <v/>
      </c>
      <c r="I46" s="35" t="str">
        <f t="shared" si="1"/>
        <v/>
      </c>
      <c r="J46" s="43" t="str">
        <f>IF(IFERROR(INDEX(NslpCepGroups!$E:$E,MATCH($C46,NslpCepGroups!$C:$C,0))="Special Assistance - CEP",FALSE),"X","")</f>
        <v/>
      </c>
      <c r="K46" s="42" t="str">
        <f>IF($A46="","",IF($J46="X",INDEX(NslpCepGroups!$H:$H,MATCH($C46,NslpCepGroups!$C:$C,0)),""))</f>
        <v/>
      </c>
      <c r="L46" s="42" t="str">
        <f>IF($A46="","",IF($J46="X",IF(INDEX(NslpCepGroups!$F:$F,MATCH($C46,NslpCepGroups!$C:$C,0))=0,"Indiv. site",INDEX(NslpCepGroups!$F:$F,MATCH($C46,NslpCepGroups!$C:$C,0))),""))</f>
        <v/>
      </c>
      <c r="M46" s="42" t="str">
        <f>IF($A46="","",IF($J46="X",INDEX(NslpCepGroups!$I:$I,MATCH($C46,NslpCepGroups!$C:$C,0)),""))</f>
        <v/>
      </c>
      <c r="N46" s="45" t="str">
        <f t="shared" si="4"/>
        <v/>
      </c>
    </row>
    <row r="47" spans="1:14" x14ac:dyDescent="0.25">
      <c r="A47" s="25">
        <v>5</v>
      </c>
      <c r="B47" s="30" t="str">
        <f>IF($A47="","",INDEX('LEA-District wide'!$B:$B,MATCH($A47,'LEA-District wide'!$A:$A,0)))</f>
        <v>Anchorage Schools</v>
      </c>
      <c r="C47" s="26">
        <v>50210</v>
      </c>
      <c r="D47" s="26" t="s">
        <v>383</v>
      </c>
      <c r="E47" s="6">
        <f>IF($A47="","",IFERROR(INDEX(CEPIdentifiedStudentsSummary!$D:$D,MATCH($C47,CEPIdentifiedStudentsSummary!$A:$A,0)),0))</f>
        <v>329</v>
      </c>
      <c r="F47" s="6">
        <f>IF($A47="","",IFERROR(INDEX(CEPIdentifiedStudentsSummary!$C:$C,MATCH($C47,CEPIdentifiedStudentsSummary!$A:$A,0)),0))</f>
        <v>66</v>
      </c>
      <c r="G47" s="5">
        <f t="shared" si="3"/>
        <v>0.20060790273556231</v>
      </c>
      <c r="H47" s="35" t="str">
        <f t="shared" si="0"/>
        <v/>
      </c>
      <c r="I47" s="35" t="str">
        <f t="shared" si="1"/>
        <v/>
      </c>
      <c r="J47" s="43" t="str">
        <f>IF(IFERROR(INDEX(NslpCepGroups!$E:$E,MATCH($C47,NslpCepGroups!$C:$C,0))="Special Assistance - CEP",FALSE),"X","")</f>
        <v/>
      </c>
      <c r="K47" s="42" t="str">
        <f>IF($A47="","",IF($J47="X",INDEX(NslpCepGroups!$H:$H,MATCH($C47,NslpCepGroups!$C:$C,0)),""))</f>
        <v/>
      </c>
      <c r="L47" s="42" t="str">
        <f>IF($A47="","",IF($J47="X",IF(INDEX(NslpCepGroups!$F:$F,MATCH($C47,NslpCepGroups!$C:$C,0))=0,"Indiv. site",INDEX(NslpCepGroups!$F:$F,MATCH($C47,NslpCepGroups!$C:$C,0))),""))</f>
        <v/>
      </c>
      <c r="M47" s="42" t="str">
        <f>IF($A47="","",IF($J47="X",INDEX(NslpCepGroups!$I:$I,MATCH($C47,NslpCepGroups!$C:$C,0)),""))</f>
        <v/>
      </c>
      <c r="N47" s="45" t="str">
        <f t="shared" si="4"/>
        <v/>
      </c>
    </row>
    <row r="48" spans="1:14" x14ac:dyDescent="0.25">
      <c r="A48" s="25">
        <v>5</v>
      </c>
      <c r="B48" s="30" t="str">
        <f>IF($A48="","",INDEX('LEA-District wide'!$B:$B,MATCH($A48,'LEA-District wide'!$A:$A,0)))</f>
        <v>Anchorage Schools</v>
      </c>
      <c r="C48" s="26">
        <v>51130</v>
      </c>
      <c r="D48" s="26" t="s">
        <v>77</v>
      </c>
      <c r="E48" s="6">
        <f>IF($A48="","",IFERROR(INDEX(CEPIdentifiedStudentsSummary!$D:$D,MATCH($C48,CEPIdentifiedStudentsSummary!$A:$A,0)),0))</f>
        <v>772</v>
      </c>
      <c r="F48" s="6">
        <f>IF($A48="","",IFERROR(INDEX(CEPIdentifiedStudentsSummary!$C:$C,MATCH($C48,CEPIdentifiedStudentsSummary!$A:$A,0)),0))</f>
        <v>30</v>
      </c>
      <c r="G48" s="5">
        <f t="shared" si="3"/>
        <v>3.8860103626943004E-2</v>
      </c>
      <c r="H48" s="35" t="str">
        <f t="shared" si="0"/>
        <v/>
      </c>
      <c r="I48" s="35" t="str">
        <f t="shared" si="1"/>
        <v/>
      </c>
      <c r="J48" s="43" t="str">
        <f>IF(IFERROR(INDEX(NslpCepGroups!$E:$E,MATCH($C48,NslpCepGroups!$C:$C,0))="Special Assistance - CEP",FALSE),"X","")</f>
        <v/>
      </c>
      <c r="K48" s="42" t="str">
        <f>IF($A48="","",IF($J48="X",INDEX(NslpCepGroups!$H:$H,MATCH($C48,NslpCepGroups!$C:$C,0)),""))</f>
        <v/>
      </c>
      <c r="L48" s="42" t="str">
        <f>IF($A48="","",IF($J48="X",IF(INDEX(NslpCepGroups!$F:$F,MATCH($C48,NslpCepGroups!$C:$C,0))=0,"Indiv. site",INDEX(NslpCepGroups!$F:$F,MATCH($C48,NslpCepGroups!$C:$C,0))),""))</f>
        <v/>
      </c>
      <c r="M48" s="42" t="str">
        <f>IF($A48="","",IF($J48="X",INDEX(NslpCepGroups!$I:$I,MATCH($C48,NslpCepGroups!$C:$C,0)),""))</f>
        <v/>
      </c>
      <c r="N48" s="45" t="str">
        <f t="shared" si="4"/>
        <v/>
      </c>
    </row>
    <row r="49" spans="1:14" x14ac:dyDescent="0.25">
      <c r="A49" s="25">
        <v>5</v>
      </c>
      <c r="B49" s="30" t="str">
        <f>IF($A49="","",INDEX('LEA-District wide'!$B:$B,MATCH($A49,'LEA-District wide'!$A:$A,0)))</f>
        <v>Anchorage Schools</v>
      </c>
      <c r="C49" s="26">
        <v>56010</v>
      </c>
      <c r="D49" s="26" t="s">
        <v>400</v>
      </c>
      <c r="E49" s="6">
        <f>IF($A49="","",IFERROR(INDEX(CEPIdentifiedStudentsSummary!$D:$D,MATCH($C49,CEPIdentifiedStudentsSummary!$A:$A,0)),0))</f>
        <v>1719</v>
      </c>
      <c r="F49" s="6">
        <f>IF($A49="","",IFERROR(INDEX(CEPIdentifiedStudentsSummary!$C:$C,MATCH($C49,CEPIdentifiedStudentsSummary!$A:$A,0)),0))</f>
        <v>210</v>
      </c>
      <c r="G49" s="5">
        <f t="shared" si="3"/>
        <v>0.12216404886561955</v>
      </c>
      <c r="H49" s="35" t="str">
        <f t="shared" si="0"/>
        <v/>
      </c>
      <c r="I49" s="35" t="str">
        <f t="shared" si="1"/>
        <v/>
      </c>
      <c r="J49" s="41" t="str">
        <f>IF(IFERROR(INDEX(NslpCepGroups!$E:$E,MATCH($C49,NslpCepGroups!$C:$C,0))="Special Assistance - CEP",FALSE),"X","")</f>
        <v/>
      </c>
      <c r="K49" s="42" t="str">
        <f>IF($A49="","",IF($J49="X",INDEX(NslpCepGroups!$H:$H,MATCH($C49,NslpCepGroups!$C:$C,0)),""))</f>
        <v/>
      </c>
      <c r="L49" s="42" t="str">
        <f>IF($A49="","",IF($J49="X",IF(INDEX(NslpCepGroups!$F:$F,MATCH($C49,NslpCepGroups!$C:$C,0))=0,"Indiv. site",INDEX(NslpCepGroups!$F:$F,MATCH($C49,NslpCepGroups!$C:$C,0))),""))</f>
        <v/>
      </c>
      <c r="M49" s="42" t="str">
        <f>IF($A49="","",IF($J49="X",INDEX(NslpCepGroups!$I:$I,MATCH($C49,NslpCepGroups!$C:$C,0)),""))</f>
        <v/>
      </c>
      <c r="N49" s="45" t="str">
        <f t="shared" si="4"/>
        <v/>
      </c>
    </row>
    <row r="50" spans="1:14" x14ac:dyDescent="0.25">
      <c r="A50" s="25">
        <v>5</v>
      </c>
      <c r="B50" s="30" t="str">
        <f>IF($A50="","",INDEX('LEA-District wide'!$B:$B,MATCH($A50,'LEA-District wide'!$A:$A,0)))</f>
        <v>Anchorage Schools</v>
      </c>
      <c r="C50" s="26">
        <v>50880</v>
      </c>
      <c r="D50" s="26" t="s">
        <v>64</v>
      </c>
      <c r="E50" s="6">
        <f>IF($A50="","",IFERROR(INDEX(CEPIdentifiedStudentsSummary!$D:$D,MATCH($C50,CEPIdentifiedStudentsSummary!$A:$A,0)),0))</f>
        <v>235</v>
      </c>
      <c r="F50" s="6">
        <f>IF($A50="","",IFERROR(INDEX(CEPIdentifiedStudentsSummary!$C:$C,MATCH($C50,CEPIdentifiedStudentsSummary!$A:$A,0)),0))</f>
        <v>56</v>
      </c>
      <c r="G50" s="5">
        <f t="shared" si="3"/>
        <v>0.23829787234042554</v>
      </c>
      <c r="H50" s="35" t="str">
        <f t="shared" si="0"/>
        <v/>
      </c>
      <c r="I50" s="35" t="str">
        <f t="shared" si="1"/>
        <v/>
      </c>
      <c r="J50" s="41" t="str">
        <f>IF(IFERROR(INDEX(NslpCepGroups!$E:$E,MATCH($C50,NslpCepGroups!$C:$C,0))="Special Assistance - CEP",FALSE),"X","")</f>
        <v/>
      </c>
      <c r="K50" s="42" t="str">
        <f>IF($A50="","",IF($J50="X",INDEX(NslpCepGroups!$H:$H,MATCH($C50,NslpCepGroups!$C:$C,0)),""))</f>
        <v/>
      </c>
      <c r="L50" s="42" t="str">
        <f>IF($A50="","",IF($J50="X",IF(INDEX(NslpCepGroups!$F:$F,MATCH($C50,NslpCepGroups!$C:$C,0))=0,"Indiv. site",INDEX(NslpCepGroups!$F:$F,MATCH($C50,NslpCepGroups!$C:$C,0))),""))</f>
        <v/>
      </c>
      <c r="M50" s="42" t="str">
        <f>IF($A50="","",IF($J50="X",INDEX(NslpCepGroups!$I:$I,MATCH($C50,NslpCepGroups!$C:$C,0)),""))</f>
        <v/>
      </c>
      <c r="N50" s="45" t="str">
        <f t="shared" si="4"/>
        <v/>
      </c>
    </row>
    <row r="51" spans="1:14" x14ac:dyDescent="0.25">
      <c r="A51" s="25">
        <v>5</v>
      </c>
      <c r="B51" s="30" t="str">
        <f>IF($A51="","",INDEX('LEA-District wide'!$B:$B,MATCH($A51,'LEA-District wide'!$A:$A,0)))</f>
        <v>Anchorage Schools</v>
      </c>
      <c r="C51" s="26">
        <v>59050</v>
      </c>
      <c r="D51" s="26" t="s">
        <v>406</v>
      </c>
      <c r="E51" s="6">
        <f>IF($A51="","",IFERROR(INDEX(CEPIdentifiedStudentsSummary!$D:$D,MATCH($C51,CEPIdentifiedStudentsSummary!$A:$A,0)),0))</f>
        <v>480</v>
      </c>
      <c r="F51" s="6">
        <f>IF($A51="","",IFERROR(INDEX(CEPIdentifiedStudentsSummary!$C:$C,MATCH($C51,CEPIdentifiedStudentsSummary!$A:$A,0)),0))</f>
        <v>66</v>
      </c>
      <c r="G51" s="5">
        <f t="shared" si="3"/>
        <v>0.13750000000000001</v>
      </c>
      <c r="H51" s="35" t="str">
        <f t="shared" si="0"/>
        <v/>
      </c>
      <c r="I51" s="35" t="str">
        <f t="shared" si="1"/>
        <v/>
      </c>
      <c r="J51" s="41" t="str">
        <f>IF(IFERROR(INDEX(NslpCepGroups!$E:$E,MATCH($C51,NslpCepGroups!$C:$C,0))="Special Assistance - CEP",FALSE),"X","")</f>
        <v/>
      </c>
      <c r="K51" s="42" t="str">
        <f>IF($A51="","",IF($J51="X",INDEX(NslpCepGroups!$H:$H,MATCH($C51,NslpCepGroups!$C:$C,0)),""))</f>
        <v/>
      </c>
      <c r="L51" s="42" t="str">
        <f>IF($A51="","",IF($J51="X",IF(INDEX(NslpCepGroups!$F:$F,MATCH($C51,NslpCepGroups!$C:$C,0))=0,"Indiv. site",INDEX(NslpCepGroups!$F:$F,MATCH($C51,NslpCepGroups!$C:$C,0))),""))</f>
        <v/>
      </c>
      <c r="M51" s="42" t="str">
        <f>IF($A51="","",IF($J51="X",INDEX(NslpCepGroups!$I:$I,MATCH($C51,NslpCepGroups!$C:$C,0)),""))</f>
        <v/>
      </c>
      <c r="N51" s="45" t="str">
        <f t="shared" si="4"/>
        <v/>
      </c>
    </row>
    <row r="52" spans="1:14" x14ac:dyDescent="0.25">
      <c r="A52" s="25">
        <v>5</v>
      </c>
      <c r="B52" s="30" t="str">
        <f>IF($A52="","",INDEX('LEA-District wide'!$B:$B,MATCH($A52,'LEA-District wide'!$A:$A,0)))</f>
        <v>Anchorage Schools</v>
      </c>
      <c r="C52" s="26">
        <v>50360</v>
      </c>
      <c r="D52" s="26" t="s">
        <v>29</v>
      </c>
      <c r="E52" s="6">
        <f>IF($A52="","",IFERROR(INDEX(CEPIdentifiedStudentsSummary!$D:$D,MATCH($C52,CEPIdentifiedStudentsSummary!$A:$A,0)),0))</f>
        <v>190</v>
      </c>
      <c r="F52" s="6">
        <f>IF($A52="","",IFERROR(INDEX(CEPIdentifiedStudentsSummary!$C:$C,MATCH($C52,CEPIdentifiedStudentsSummary!$A:$A,0)),0))</f>
        <v>13</v>
      </c>
      <c r="G52" s="5">
        <f t="shared" si="3"/>
        <v>6.8421052631578952E-2</v>
      </c>
      <c r="H52" s="35" t="str">
        <f t="shared" si="0"/>
        <v/>
      </c>
      <c r="I52" s="35" t="str">
        <f t="shared" si="1"/>
        <v/>
      </c>
      <c r="J52" s="41" t="str">
        <f>IF(IFERROR(INDEX(NslpCepGroups!$E:$E,MATCH($C52,NslpCepGroups!$C:$C,0))="Special Assistance - CEP",FALSE),"X","")</f>
        <v/>
      </c>
      <c r="K52" s="42" t="str">
        <f>IF($A52="","",IF($J52="X",INDEX(NslpCepGroups!$H:$H,MATCH($C52,NslpCepGroups!$C:$C,0)),""))</f>
        <v/>
      </c>
      <c r="L52" s="42" t="str">
        <f>IF($A52="","",IF($J52="X",IF(INDEX(NslpCepGroups!$F:$F,MATCH($C52,NslpCepGroups!$C:$C,0))=0,"Indiv. site",INDEX(NslpCepGroups!$F:$F,MATCH($C52,NslpCepGroups!$C:$C,0))),""))</f>
        <v/>
      </c>
      <c r="M52" s="42" t="str">
        <f>IF($A52="","",IF($J52="X",INDEX(NslpCepGroups!$I:$I,MATCH($C52,NslpCepGroups!$C:$C,0)),""))</f>
        <v/>
      </c>
      <c r="N52" s="45" t="str">
        <f t="shared" si="4"/>
        <v/>
      </c>
    </row>
    <row r="53" spans="1:14" x14ac:dyDescent="0.25">
      <c r="A53" s="25">
        <v>5</v>
      </c>
      <c r="B53" s="30" t="str">
        <f>IF($A53="","",INDEX('LEA-District wide'!$B:$B,MATCH($A53,'LEA-District wide'!$A:$A,0)))</f>
        <v>Anchorage Schools</v>
      </c>
      <c r="C53" s="26">
        <v>50370</v>
      </c>
      <c r="D53" s="26" t="s">
        <v>30</v>
      </c>
      <c r="E53" s="6">
        <f>IF($A53="","",IFERROR(INDEX(CEPIdentifiedStudentsSummary!$D:$D,MATCH($C53,CEPIdentifiedStudentsSummary!$A:$A,0)),0))</f>
        <v>322</v>
      </c>
      <c r="F53" s="6">
        <f>IF($A53="","",IFERROR(INDEX(CEPIdentifiedStudentsSummary!$C:$C,MATCH($C53,CEPIdentifiedStudentsSummary!$A:$A,0)),0))</f>
        <v>119</v>
      </c>
      <c r="G53" s="5">
        <f t="shared" si="3"/>
        <v>0.36956521739130432</v>
      </c>
      <c r="H53" s="35" t="str">
        <f t="shared" si="0"/>
        <v>X</v>
      </c>
      <c r="I53" s="35" t="str">
        <f t="shared" si="1"/>
        <v/>
      </c>
      <c r="J53" s="41" t="str">
        <f>IF(IFERROR(INDEX(NslpCepGroups!$E:$E,MATCH($C53,NslpCepGroups!$C:$C,0))="Special Assistance - CEP",FALSE),"X","")</f>
        <v>X</v>
      </c>
      <c r="K53" s="42" t="str">
        <f>IF($A53="","",IF($J53="X",INDEX(NslpCepGroups!$H:$H,MATCH($C53,NslpCepGroups!$C:$C,0)),""))</f>
        <v>2019 - 2020</v>
      </c>
      <c r="L53" s="42" t="str">
        <f>IF($A53="","",IF($J53="X",IF(INDEX(NslpCepGroups!$F:$F,MATCH($C53,NslpCepGroups!$C:$C,0))=0,"Indiv. site",INDEX(NslpCepGroups!$F:$F,MATCH($C53,NslpCepGroups!$C:$C,0))),""))</f>
        <v>Group D</v>
      </c>
      <c r="M53" s="42" t="str">
        <f>IF($A53="","",IF($J53="X",INDEX(NslpCepGroups!$I:$I,MATCH($C53,NslpCepGroups!$C:$C,0)),""))</f>
        <v>2022 - 2023</v>
      </c>
      <c r="N53" s="47" t="str">
        <f t="shared" si="4"/>
        <v>X</v>
      </c>
    </row>
    <row r="54" spans="1:14" x14ac:dyDescent="0.25">
      <c r="A54" s="25">
        <v>5</v>
      </c>
      <c r="B54" s="30" t="str">
        <f>IF($A54="","",INDEX('LEA-District wide'!$B:$B,MATCH($A54,'LEA-District wide'!$A:$A,0)))</f>
        <v>Anchorage Schools</v>
      </c>
      <c r="C54" s="26">
        <v>51050</v>
      </c>
      <c r="D54" s="26" t="s">
        <v>74</v>
      </c>
      <c r="E54" s="6">
        <f>IF($A54="","",IFERROR(INDEX(CEPIdentifiedStudentsSummary!$D:$D,MATCH($C54,CEPIdentifiedStudentsSummary!$A:$A,0)),0))</f>
        <v>622</v>
      </c>
      <c r="F54" s="6">
        <f>IF($A54="","",IFERROR(INDEX(CEPIdentifiedStudentsSummary!$C:$C,MATCH($C54,CEPIdentifiedStudentsSummary!$A:$A,0)),0))</f>
        <v>73</v>
      </c>
      <c r="G54" s="5">
        <f t="shared" si="3"/>
        <v>0.11736334405144695</v>
      </c>
      <c r="H54" s="35" t="str">
        <f t="shared" si="0"/>
        <v/>
      </c>
      <c r="I54" s="35" t="str">
        <f t="shared" si="1"/>
        <v/>
      </c>
      <c r="J54" s="41" t="str">
        <f>IF(IFERROR(INDEX(NslpCepGroups!$E:$E,MATCH($C54,NslpCepGroups!$C:$C,0))="Special Assistance - CEP",FALSE),"X","")</f>
        <v/>
      </c>
      <c r="K54" s="42" t="str">
        <f>IF($A54="","",IF($J54="X",INDEX(NslpCepGroups!$H:$H,MATCH($C54,NslpCepGroups!$C:$C,0)),""))</f>
        <v/>
      </c>
      <c r="L54" s="42" t="str">
        <f>IF($A54="","",IF($J54="X",IF(INDEX(NslpCepGroups!$F:$F,MATCH($C54,NslpCepGroups!$C:$C,0))=0,"Indiv. site",INDEX(NslpCepGroups!$F:$F,MATCH($C54,NslpCepGroups!$C:$C,0))),""))</f>
        <v/>
      </c>
      <c r="M54" s="42" t="str">
        <f>IF($A54="","",IF($J54="X",INDEX(NslpCepGroups!$I:$I,MATCH($C54,NslpCepGroups!$C:$C,0)),""))</f>
        <v/>
      </c>
      <c r="N54" s="45" t="str">
        <f t="shared" si="4"/>
        <v/>
      </c>
    </row>
    <row r="55" spans="1:14" x14ac:dyDescent="0.25">
      <c r="A55" s="25">
        <v>5</v>
      </c>
      <c r="B55" s="30" t="str">
        <f>IF($A55="","",INDEX('LEA-District wide'!$B:$B,MATCH($A55,'LEA-District wide'!$A:$A,0)))</f>
        <v>Anchorage Schools</v>
      </c>
      <c r="C55" s="26">
        <v>50380</v>
      </c>
      <c r="D55" s="26" t="s">
        <v>31</v>
      </c>
      <c r="E55" s="6">
        <f>IF($A55="","",IFERROR(INDEX(CEPIdentifiedStudentsSummary!$D:$D,MATCH($C55,CEPIdentifiedStudentsSummary!$A:$A,0)),0))</f>
        <v>462</v>
      </c>
      <c r="F55" s="6">
        <f>IF($A55="","",IFERROR(INDEX(CEPIdentifiedStudentsSummary!$C:$C,MATCH($C55,CEPIdentifiedStudentsSummary!$A:$A,0)),0))</f>
        <v>121</v>
      </c>
      <c r="G55" s="5">
        <f t="shared" si="3"/>
        <v>0.26190476190476192</v>
      </c>
      <c r="H55" s="35" t="str">
        <f t="shared" si="0"/>
        <v/>
      </c>
      <c r="I55" s="35" t="str">
        <f t="shared" si="1"/>
        <v/>
      </c>
      <c r="J55" s="41" t="str">
        <f>IF(IFERROR(INDEX(NslpCepGroups!$E:$E,MATCH($C55,NslpCepGroups!$C:$C,0))="Special Assistance - CEP",FALSE),"X","")</f>
        <v>X</v>
      </c>
      <c r="K55" s="42" t="str">
        <f>IF($A55="","",IF($J55="X",INDEX(NslpCepGroups!$H:$H,MATCH($C55,NslpCepGroups!$C:$C,0)),""))</f>
        <v>2019 - 2020</v>
      </c>
      <c r="L55" s="42" t="str">
        <f>IF($A55="","",IF($J55="X",IF(INDEX(NslpCepGroups!$F:$F,MATCH($C55,NslpCepGroups!$C:$C,0))=0,"Indiv. site",INDEX(NslpCepGroups!$F:$F,MATCH($C55,NslpCepGroups!$C:$C,0))),""))</f>
        <v>Group D</v>
      </c>
      <c r="M55" s="42" t="str">
        <f>IF($A55="","",IF($J55="X",INDEX(NslpCepGroups!$I:$I,MATCH($C55,NslpCepGroups!$C:$C,0)),""))</f>
        <v>2022 - 2023</v>
      </c>
      <c r="N55" s="45" t="str">
        <f t="shared" si="4"/>
        <v>X</v>
      </c>
    </row>
    <row r="56" spans="1:14" x14ac:dyDescent="0.25">
      <c r="A56" s="25">
        <v>5</v>
      </c>
      <c r="B56" s="30" t="str">
        <f>IF($A56="","",INDEX('LEA-District wide'!$B:$B,MATCH($A56,'LEA-District wide'!$A:$A,0)))</f>
        <v>Anchorage Schools</v>
      </c>
      <c r="C56" s="26">
        <v>50140</v>
      </c>
      <c r="D56" s="26" t="s">
        <v>21</v>
      </c>
      <c r="E56" s="6">
        <f>IF($A56="","",IFERROR(INDEX(CEPIdentifiedStudentsSummary!$D:$D,MATCH($C56,CEPIdentifiedStudentsSummary!$A:$A,0)),0))</f>
        <v>597</v>
      </c>
      <c r="F56" s="6">
        <f>IF($A56="","",IFERROR(INDEX(CEPIdentifiedStudentsSummary!$C:$C,MATCH($C56,CEPIdentifiedStudentsSummary!$A:$A,0)),0))</f>
        <v>56</v>
      </c>
      <c r="G56" s="5">
        <f t="shared" si="3"/>
        <v>9.380234505862646E-2</v>
      </c>
      <c r="H56" s="35" t="str">
        <f t="shared" si="0"/>
        <v/>
      </c>
      <c r="I56" s="35" t="str">
        <f t="shared" si="1"/>
        <v/>
      </c>
      <c r="J56" s="41" t="str">
        <f>IF(IFERROR(INDEX(NslpCepGroups!$E:$E,MATCH($C56,NslpCepGroups!$C:$C,0))="Special Assistance - CEP",FALSE),"X","")</f>
        <v/>
      </c>
      <c r="K56" s="42" t="str">
        <f>IF($A56="","",IF($J56="X",INDEX(NslpCepGroups!$H:$H,MATCH($C56,NslpCepGroups!$C:$C,0)),""))</f>
        <v/>
      </c>
      <c r="L56" s="42" t="str">
        <f>IF($A56="","",IF($J56="X",IF(INDEX(NslpCepGroups!$F:$F,MATCH($C56,NslpCepGroups!$C:$C,0))=0,"Indiv. site",INDEX(NslpCepGroups!$F:$F,MATCH($C56,NslpCepGroups!$C:$C,0))),""))</f>
        <v/>
      </c>
      <c r="M56" s="42" t="str">
        <f>IF($A56="","",IF($J56="X",INDEX(NslpCepGroups!$I:$I,MATCH($C56,NslpCepGroups!$C:$C,0)),""))</f>
        <v/>
      </c>
      <c r="N56" s="45" t="str">
        <f t="shared" si="4"/>
        <v/>
      </c>
    </row>
    <row r="57" spans="1:14" x14ac:dyDescent="0.25">
      <c r="A57" s="25">
        <v>5</v>
      </c>
      <c r="B57" s="30" t="str">
        <f>IF($A57="","",INDEX('LEA-District wide'!$B:$B,MATCH($A57,'LEA-District wide'!$A:$A,0)))</f>
        <v>Anchorage Schools</v>
      </c>
      <c r="C57" s="26">
        <v>50870</v>
      </c>
      <c r="D57" s="26" t="s">
        <v>63</v>
      </c>
      <c r="E57" s="6">
        <f>IF($A57="","",IFERROR(INDEX(CEPIdentifiedStudentsSummary!$D:$D,MATCH($C57,CEPIdentifiedStudentsSummary!$A:$A,0)),0))</f>
        <v>677</v>
      </c>
      <c r="F57" s="6">
        <f>IF($A57="","",IFERROR(INDEX(CEPIdentifiedStudentsSummary!$C:$C,MATCH($C57,CEPIdentifiedStudentsSummary!$A:$A,0)),0))</f>
        <v>203</v>
      </c>
      <c r="G57" s="5">
        <f t="shared" si="3"/>
        <v>0.29985228951255538</v>
      </c>
      <c r="H57" s="35" t="str">
        <f t="shared" si="0"/>
        <v/>
      </c>
      <c r="I57" s="35" t="str">
        <f t="shared" si="1"/>
        <v/>
      </c>
      <c r="J57" s="41" t="str">
        <f>IF(IFERROR(INDEX(NslpCepGroups!$E:$E,MATCH($C57,NslpCepGroups!$C:$C,0))="Special Assistance - CEP",FALSE),"X","")</f>
        <v/>
      </c>
      <c r="K57" s="42" t="str">
        <f>IF($A57="","",IF($J57="X",INDEX(NslpCepGroups!$H:$H,MATCH($C57,NslpCepGroups!$C:$C,0)),""))</f>
        <v/>
      </c>
      <c r="L57" s="42" t="str">
        <f>IF($A57="","",IF($J57="X",IF(INDEX(NslpCepGroups!$F:$F,MATCH($C57,NslpCepGroups!$C:$C,0))=0,"Indiv. site",INDEX(NslpCepGroups!$F:$F,MATCH($C57,NslpCepGroups!$C:$C,0))),""))</f>
        <v/>
      </c>
      <c r="M57" s="42" t="str">
        <f>IF($A57="","",IF($J57="X",INDEX(NslpCepGroups!$I:$I,MATCH($C57,NslpCepGroups!$C:$C,0)),""))</f>
        <v/>
      </c>
      <c r="N57" s="45" t="str">
        <f t="shared" si="4"/>
        <v/>
      </c>
    </row>
    <row r="58" spans="1:14" x14ac:dyDescent="0.25">
      <c r="A58" s="25">
        <v>5</v>
      </c>
      <c r="B58" s="30" t="str">
        <f>IF($A58="","",INDEX('LEA-District wide'!$B:$B,MATCH($A58,'LEA-District wide'!$A:$A,0)))</f>
        <v>Anchorage Schools</v>
      </c>
      <c r="C58" s="26">
        <v>59060</v>
      </c>
      <c r="D58" s="26" t="s">
        <v>407</v>
      </c>
      <c r="E58" s="6">
        <f>IF($A58="","",IFERROR(INDEX(CEPIdentifiedStudentsSummary!$D:$D,MATCH($C58,CEPIdentifiedStudentsSummary!$A:$A,0)),0))</f>
        <v>160</v>
      </c>
      <c r="F58" s="6">
        <f>IF($A58="","",IFERROR(INDEX(CEPIdentifiedStudentsSummary!$C:$C,MATCH($C58,CEPIdentifiedStudentsSummary!$A:$A,0)),0))</f>
        <v>30</v>
      </c>
      <c r="G58" s="5">
        <f t="shared" si="3"/>
        <v>0.1875</v>
      </c>
      <c r="H58" s="35" t="str">
        <f t="shared" si="0"/>
        <v/>
      </c>
      <c r="I58" s="35" t="str">
        <f t="shared" si="1"/>
        <v/>
      </c>
      <c r="J58" s="41" t="str">
        <f>IF(IFERROR(INDEX(NslpCepGroups!$E:$E,MATCH($C58,NslpCepGroups!$C:$C,0))="Special Assistance - CEP",FALSE),"X","")</f>
        <v/>
      </c>
      <c r="K58" s="42" t="str">
        <f>IF($A58="","",IF($J58="X",INDEX(NslpCepGroups!$H:$H,MATCH($C58,NslpCepGroups!$C:$C,0)),""))</f>
        <v/>
      </c>
      <c r="L58" s="42" t="str">
        <f>IF($A58="","",IF($J58="X",IF(INDEX(NslpCepGroups!$F:$F,MATCH($C58,NslpCepGroups!$C:$C,0))=0,"Indiv. site",INDEX(NslpCepGroups!$F:$F,MATCH($C58,NslpCepGroups!$C:$C,0))),""))</f>
        <v/>
      </c>
      <c r="M58" s="42" t="str">
        <f>IF($A58="","",IF($J58="X",INDEX(NslpCepGroups!$I:$I,MATCH($C58,NslpCepGroups!$C:$C,0)),""))</f>
        <v/>
      </c>
      <c r="N58" s="45" t="str">
        <f t="shared" si="4"/>
        <v/>
      </c>
    </row>
    <row r="59" spans="1:14" x14ac:dyDescent="0.25">
      <c r="A59" s="25">
        <v>5</v>
      </c>
      <c r="B59" s="30" t="str">
        <f>IF($A59="","",INDEX('LEA-District wide'!$B:$B,MATCH($A59,'LEA-District wide'!$A:$A,0)))</f>
        <v>Anchorage Schools</v>
      </c>
      <c r="C59" s="26">
        <v>50400</v>
      </c>
      <c r="D59" s="26" t="s">
        <v>32</v>
      </c>
      <c r="E59" s="6">
        <f>IF($A59="","",IFERROR(INDEX(CEPIdentifiedStudentsSummary!$D:$D,MATCH($C59,CEPIdentifiedStudentsSummary!$A:$A,0)),0))</f>
        <v>305</v>
      </c>
      <c r="F59" s="6">
        <f>IF($A59="","",IFERROR(INDEX(CEPIdentifiedStudentsSummary!$C:$C,MATCH($C59,CEPIdentifiedStudentsSummary!$A:$A,0)),0))</f>
        <v>41</v>
      </c>
      <c r="G59" s="5">
        <f t="shared" si="3"/>
        <v>0.13442622950819672</v>
      </c>
      <c r="H59" s="35" t="str">
        <f t="shared" si="0"/>
        <v/>
      </c>
      <c r="I59" s="35" t="str">
        <f t="shared" si="1"/>
        <v/>
      </c>
      <c r="J59" s="41" t="str">
        <f>IF(IFERROR(INDEX(NslpCepGroups!$E:$E,MATCH($C59,NslpCepGroups!$C:$C,0))="Special Assistance - CEP",FALSE),"X","")</f>
        <v/>
      </c>
      <c r="K59" s="42" t="str">
        <f>IF($A59="","",IF($J59="X",INDEX(NslpCepGroups!$H:$H,MATCH($C59,NslpCepGroups!$C:$C,0)),""))</f>
        <v/>
      </c>
      <c r="L59" s="42" t="str">
        <f>IF($A59="","",IF($J59="X",IF(INDEX(NslpCepGroups!$F:$F,MATCH($C59,NslpCepGroups!$C:$C,0))=0,"Indiv. site",INDEX(NslpCepGroups!$F:$F,MATCH($C59,NslpCepGroups!$C:$C,0))),""))</f>
        <v/>
      </c>
      <c r="M59" s="42" t="str">
        <f>IF($A59="","",IF($J59="X",INDEX(NslpCepGroups!$I:$I,MATCH($C59,NslpCepGroups!$C:$C,0)),""))</f>
        <v/>
      </c>
      <c r="N59" s="45" t="str">
        <f t="shared" si="4"/>
        <v/>
      </c>
    </row>
    <row r="60" spans="1:14" x14ac:dyDescent="0.25">
      <c r="A60" s="25">
        <v>5</v>
      </c>
      <c r="B60" s="30" t="str">
        <f>IF($A60="","",INDEX('LEA-District wide'!$B:$B,MATCH($A60,'LEA-District wide'!$A:$A,0)))</f>
        <v>Anchorage Schools</v>
      </c>
      <c r="C60" s="26">
        <v>50420</v>
      </c>
      <c r="D60" s="26" t="s">
        <v>33</v>
      </c>
      <c r="E60" s="6">
        <f>IF($A60="","",IFERROR(INDEX(CEPIdentifiedStudentsSummary!$D:$D,MATCH($C60,CEPIdentifiedStudentsSummary!$A:$A,0)),0))</f>
        <v>353</v>
      </c>
      <c r="F60" s="6">
        <f>IF($A60="","",IFERROR(INDEX(CEPIdentifiedStudentsSummary!$C:$C,MATCH($C60,CEPIdentifiedStudentsSummary!$A:$A,0)),0))</f>
        <v>39</v>
      </c>
      <c r="G60" s="5">
        <f t="shared" si="3"/>
        <v>0.11048158640226628</v>
      </c>
      <c r="H60" s="35" t="str">
        <f t="shared" si="0"/>
        <v/>
      </c>
      <c r="I60" s="35" t="str">
        <f t="shared" si="1"/>
        <v/>
      </c>
      <c r="J60" s="41" t="str">
        <f>IF(IFERROR(INDEX(NslpCepGroups!$E:$E,MATCH($C60,NslpCepGroups!$C:$C,0))="Special Assistance - CEP",FALSE),"X","")</f>
        <v/>
      </c>
      <c r="K60" s="42" t="str">
        <f>IF($A60="","",IF($J60="X",INDEX(NslpCepGroups!$H:$H,MATCH($C60,NslpCepGroups!$C:$C,0)),""))</f>
        <v/>
      </c>
      <c r="L60" s="42" t="str">
        <f>IF($A60="","",IF($J60="X",IF(INDEX(NslpCepGroups!$F:$F,MATCH($C60,NslpCepGroups!$C:$C,0))=0,"Indiv. site",INDEX(NslpCepGroups!$F:$F,MATCH($C60,NslpCepGroups!$C:$C,0))),""))</f>
        <v/>
      </c>
      <c r="M60" s="42" t="str">
        <f>IF($A60="","",IF($J60="X",INDEX(NslpCepGroups!$I:$I,MATCH($C60,NslpCepGroups!$C:$C,0)),""))</f>
        <v/>
      </c>
      <c r="N60" s="45" t="str">
        <f t="shared" si="4"/>
        <v/>
      </c>
    </row>
    <row r="61" spans="1:14" x14ac:dyDescent="0.25">
      <c r="A61" s="25">
        <v>5</v>
      </c>
      <c r="B61" s="30" t="str">
        <f>IF($A61="","",INDEX('LEA-District wide'!$B:$B,MATCH($A61,'LEA-District wide'!$A:$A,0)))</f>
        <v>Anchorage Schools</v>
      </c>
      <c r="C61" s="26">
        <v>50430</v>
      </c>
      <c r="D61" s="26" t="s">
        <v>34</v>
      </c>
      <c r="E61" s="6">
        <f>IF($A61="","",IFERROR(INDEX(CEPIdentifiedStudentsSummary!$D:$D,MATCH($C61,CEPIdentifiedStudentsSummary!$A:$A,0)),0))</f>
        <v>232</v>
      </c>
      <c r="F61" s="6">
        <f>IF($A61="","",IFERROR(INDEX(CEPIdentifiedStudentsSummary!$C:$C,MATCH($C61,CEPIdentifiedStudentsSummary!$A:$A,0)),0))</f>
        <v>56</v>
      </c>
      <c r="G61" s="5">
        <f t="shared" si="3"/>
        <v>0.2413793103448276</v>
      </c>
      <c r="H61" s="35" t="str">
        <f t="shared" si="0"/>
        <v/>
      </c>
      <c r="I61" s="35" t="str">
        <f t="shared" si="1"/>
        <v/>
      </c>
      <c r="J61" s="43" t="str">
        <f>IF(IFERROR(INDEX(NslpCepGroups!$E:$E,MATCH($C61,NslpCepGroups!$C:$C,0))="Special Assistance - CEP",FALSE),"X","")</f>
        <v/>
      </c>
      <c r="K61" s="42" t="str">
        <f>IF($A61="","",IF($J61="X",INDEX(NslpCepGroups!$H:$H,MATCH($C61,NslpCepGroups!$C:$C,0)),""))</f>
        <v/>
      </c>
      <c r="L61" s="42" t="str">
        <f>IF($A61="","",IF($J61="X",IF(INDEX(NslpCepGroups!$F:$F,MATCH($C61,NslpCepGroups!$C:$C,0))=0,"Indiv. site",INDEX(NslpCepGroups!$F:$F,MATCH($C61,NslpCepGroups!$C:$C,0))),""))</f>
        <v/>
      </c>
      <c r="M61" s="42" t="str">
        <f>IF($A61="","",IF($J61="X",INDEX(NslpCepGroups!$I:$I,MATCH($C61,NslpCepGroups!$C:$C,0)),""))</f>
        <v/>
      </c>
      <c r="N61" s="45" t="str">
        <f t="shared" si="4"/>
        <v/>
      </c>
    </row>
    <row r="62" spans="1:14" x14ac:dyDescent="0.25">
      <c r="A62" s="25">
        <v>5</v>
      </c>
      <c r="B62" s="30" t="str">
        <f>IF($A62="","",INDEX('LEA-District wide'!$B:$B,MATCH($A62,'LEA-District wide'!$A:$A,0)))</f>
        <v>Anchorage Schools</v>
      </c>
      <c r="C62" s="26">
        <v>51010</v>
      </c>
      <c r="D62" s="26" t="s">
        <v>70</v>
      </c>
      <c r="E62" s="6">
        <f>IF($A62="","",IFERROR(INDEX(CEPIdentifiedStudentsSummary!$D:$D,MATCH($C62,CEPIdentifiedStudentsSummary!$A:$A,0)),0))</f>
        <v>291</v>
      </c>
      <c r="F62" s="6">
        <f>IF($A62="","",IFERROR(INDEX(CEPIdentifiedStudentsSummary!$C:$C,MATCH($C62,CEPIdentifiedStudentsSummary!$A:$A,0)),0))</f>
        <v>85</v>
      </c>
      <c r="G62" s="5">
        <f t="shared" si="3"/>
        <v>0.29209621993127149</v>
      </c>
      <c r="H62" s="35" t="str">
        <f t="shared" si="0"/>
        <v/>
      </c>
      <c r="I62" s="35" t="str">
        <f t="shared" si="1"/>
        <v/>
      </c>
      <c r="J62" s="43" t="str">
        <f>IF(IFERROR(INDEX(NslpCepGroups!$E:$E,MATCH($C62,NslpCepGroups!$C:$C,0))="Special Assistance - CEP",FALSE),"X","")</f>
        <v/>
      </c>
      <c r="K62" s="42" t="str">
        <f>IF($A62="","",IF($J62="X",INDEX(NslpCepGroups!$H:$H,MATCH($C62,NslpCepGroups!$C:$C,0)),""))</f>
        <v/>
      </c>
      <c r="L62" s="42" t="str">
        <f>IF($A62="","",IF($J62="X",IF(INDEX(NslpCepGroups!$F:$F,MATCH($C62,NslpCepGroups!$C:$C,0))=0,"Indiv. site",INDEX(NslpCepGroups!$F:$F,MATCH($C62,NslpCepGroups!$C:$C,0))),""))</f>
        <v/>
      </c>
      <c r="M62" s="42" t="str">
        <f>IF($A62="","",IF($J62="X",INDEX(NslpCepGroups!$I:$I,MATCH($C62,NslpCepGroups!$C:$C,0)),""))</f>
        <v/>
      </c>
      <c r="N62" s="45" t="str">
        <f t="shared" si="4"/>
        <v/>
      </c>
    </row>
    <row r="63" spans="1:14" x14ac:dyDescent="0.25">
      <c r="A63" s="25">
        <v>5</v>
      </c>
      <c r="B63" s="30" t="str">
        <f>IF($A63="","",INDEX('LEA-District wide'!$B:$B,MATCH($A63,'LEA-District wide'!$A:$A,0)))</f>
        <v>Anchorage Schools</v>
      </c>
      <c r="C63" s="26">
        <v>51020</v>
      </c>
      <c r="D63" s="26" t="s">
        <v>71</v>
      </c>
      <c r="E63" s="6">
        <f>IF($A63="","",IFERROR(INDEX(CEPIdentifiedStudentsSummary!$D:$D,MATCH($C63,CEPIdentifiedStudentsSummary!$A:$A,0)),0))</f>
        <v>470</v>
      </c>
      <c r="F63" s="6">
        <f>IF($A63="","",IFERROR(INDEX(CEPIdentifiedStudentsSummary!$C:$C,MATCH($C63,CEPIdentifiedStudentsSummary!$A:$A,0)),0))</f>
        <v>100</v>
      </c>
      <c r="G63" s="5">
        <f t="shared" si="3"/>
        <v>0.21276595744680851</v>
      </c>
      <c r="H63" s="35" t="str">
        <f t="shared" si="0"/>
        <v/>
      </c>
      <c r="I63" s="35" t="str">
        <f t="shared" si="1"/>
        <v/>
      </c>
      <c r="J63" s="41" t="str">
        <f>IF(IFERROR(INDEX(NslpCepGroups!$E:$E,MATCH($C63,NslpCepGroups!$C:$C,0))="Special Assistance - CEP",FALSE),"X","")</f>
        <v/>
      </c>
      <c r="K63" s="42" t="str">
        <f>IF($A63="","",IF($J63="X",INDEX(NslpCepGroups!$H:$H,MATCH($C63,NslpCepGroups!$C:$C,0)),""))</f>
        <v/>
      </c>
      <c r="L63" s="42" t="str">
        <f>IF($A63="","",IF($J63="X",IF(INDEX(NslpCepGroups!$F:$F,MATCH($C63,NslpCepGroups!$C:$C,0))=0,"Indiv. site",INDEX(NslpCepGroups!$F:$F,MATCH($C63,NslpCepGroups!$C:$C,0))),""))</f>
        <v/>
      </c>
      <c r="M63" s="42" t="str">
        <f>IF($A63="","",IF($J63="X",INDEX(NslpCepGroups!$I:$I,MATCH($C63,NslpCepGroups!$C:$C,0)),""))</f>
        <v/>
      </c>
      <c r="N63" s="45" t="str">
        <f t="shared" si="4"/>
        <v/>
      </c>
    </row>
    <row r="64" spans="1:14" x14ac:dyDescent="0.25">
      <c r="A64" s="25">
        <v>5</v>
      </c>
      <c r="B64" s="30" t="str">
        <f>IF($A64="","",INDEX('LEA-District wide'!$B:$B,MATCH($A64,'LEA-District wide'!$A:$A,0)))</f>
        <v>Anchorage Schools</v>
      </c>
      <c r="C64" s="26">
        <v>50030</v>
      </c>
      <c r="D64" s="26" t="s">
        <v>12</v>
      </c>
      <c r="E64" s="6">
        <f>IF($A64="","",IFERROR(INDEX(CEPIdentifiedStudentsSummary!$D:$D,MATCH($C64,CEPIdentifiedStudentsSummary!$A:$A,0)),0))</f>
        <v>356</v>
      </c>
      <c r="F64" s="6">
        <f>IF($A64="","",IFERROR(INDEX(CEPIdentifiedStudentsSummary!$C:$C,MATCH($C64,CEPIdentifiedStudentsSummary!$A:$A,0)),0))</f>
        <v>124</v>
      </c>
      <c r="G64" s="5">
        <f t="shared" si="3"/>
        <v>0.34831460674157305</v>
      </c>
      <c r="H64" s="35" t="str">
        <f t="shared" si="0"/>
        <v>X</v>
      </c>
      <c r="I64" s="35" t="str">
        <f t="shared" si="1"/>
        <v/>
      </c>
      <c r="J64" s="41" t="str">
        <f>IF(IFERROR(INDEX(NslpCepGroups!$E:$E,MATCH($C64,NslpCepGroups!$C:$C,0))="Special Assistance - CEP",FALSE),"X","")</f>
        <v>X</v>
      </c>
      <c r="K64" s="42" t="str">
        <f>IF($A64="","",IF($J64="X",INDEX(NslpCepGroups!$H:$H,MATCH($C64,NslpCepGroups!$C:$C,0)),""))</f>
        <v>2019 - 2020</v>
      </c>
      <c r="L64" s="42" t="str">
        <f>IF($A64="","",IF($J64="X",IF(INDEX(NslpCepGroups!$F:$F,MATCH($C64,NslpCepGroups!$C:$C,0))=0,"Indiv. site",INDEX(NslpCepGroups!$F:$F,MATCH($C64,NslpCepGroups!$C:$C,0))),""))</f>
        <v>Group D</v>
      </c>
      <c r="M64" s="42" t="str">
        <f>IF($A64="","",IF($J64="X",INDEX(NslpCepGroups!$I:$I,MATCH($C64,NslpCepGroups!$C:$C,0)),""))</f>
        <v>2022 - 2023</v>
      </c>
      <c r="N64" s="47" t="str">
        <f t="shared" si="4"/>
        <v>X</v>
      </c>
    </row>
    <row r="65" spans="1:14" x14ac:dyDescent="0.25">
      <c r="A65" s="25">
        <v>5</v>
      </c>
      <c r="B65" s="30" t="str">
        <f>IF($A65="","",INDEX('LEA-District wide'!$B:$B,MATCH($A65,'LEA-District wide'!$A:$A,0)))</f>
        <v>Anchorage Schools</v>
      </c>
      <c r="C65" s="26">
        <v>51030</v>
      </c>
      <c r="D65" s="26" t="s">
        <v>72</v>
      </c>
      <c r="E65" s="6">
        <f>IF($A65="","",IFERROR(INDEX(CEPIdentifiedStudentsSummary!$D:$D,MATCH($C65,CEPIdentifiedStudentsSummary!$A:$A,0)),0))</f>
        <v>253</v>
      </c>
      <c r="F65" s="6">
        <f>IF($A65="","",IFERROR(INDEX(CEPIdentifiedStudentsSummary!$C:$C,MATCH($C65,CEPIdentifiedStudentsSummary!$A:$A,0)),0))</f>
        <v>94</v>
      </c>
      <c r="G65" s="5">
        <f t="shared" si="3"/>
        <v>0.3715415019762846</v>
      </c>
      <c r="H65" s="35" t="str">
        <f t="shared" si="0"/>
        <v>X</v>
      </c>
      <c r="I65" s="35" t="str">
        <f t="shared" si="1"/>
        <v/>
      </c>
      <c r="J65" s="41" t="str">
        <f>IF(IFERROR(INDEX(NslpCepGroups!$E:$E,MATCH($C65,NslpCepGroups!$C:$C,0))="Special Assistance - CEP",FALSE),"X","")</f>
        <v/>
      </c>
      <c r="K65" s="42" t="str">
        <f>IF($A65="","",IF($J65="X",INDEX(NslpCepGroups!$H:$H,MATCH($C65,NslpCepGroups!$C:$C,0)),""))</f>
        <v/>
      </c>
      <c r="L65" s="42" t="str">
        <f>IF($A65="","",IF($J65="X",IF(INDEX(NslpCepGroups!$F:$F,MATCH($C65,NslpCepGroups!$C:$C,0))=0,"Indiv. site",INDEX(NslpCepGroups!$F:$F,MATCH($C65,NslpCepGroups!$C:$C,0))),""))</f>
        <v/>
      </c>
      <c r="M65" s="42" t="str">
        <f>IF($A65="","",IF($J65="X",INDEX(NslpCepGroups!$I:$I,MATCH($C65,NslpCepGroups!$C:$C,0)),""))</f>
        <v/>
      </c>
      <c r="N65" s="45" t="str">
        <f t="shared" si="4"/>
        <v/>
      </c>
    </row>
    <row r="66" spans="1:14" x14ac:dyDescent="0.25">
      <c r="A66" s="25">
        <v>5</v>
      </c>
      <c r="B66" s="30" t="str">
        <f>IF($A66="","",INDEX('LEA-District wide'!$B:$B,MATCH($A66,'LEA-District wide'!$A:$A,0)))</f>
        <v>Anchorage Schools</v>
      </c>
      <c r="C66" s="26">
        <v>50450</v>
      </c>
      <c r="D66" s="26" t="s">
        <v>35</v>
      </c>
      <c r="E66" s="6">
        <f>IF($A66="","",IFERROR(INDEX(CEPIdentifiedStudentsSummary!$D:$D,MATCH($C66,CEPIdentifiedStudentsSummary!$A:$A,0)),0))</f>
        <v>332</v>
      </c>
      <c r="F66" s="6">
        <f>IF($A66="","",IFERROR(INDEX(CEPIdentifiedStudentsSummary!$C:$C,MATCH($C66,CEPIdentifiedStudentsSummary!$A:$A,0)),0))</f>
        <v>151</v>
      </c>
      <c r="G66" s="5">
        <f t="shared" si="3"/>
        <v>0.45481927710843373</v>
      </c>
      <c r="H66" s="35" t="str">
        <f t="shared" ref="H66:H129" si="5">IF($G66="N/A","",IF(AND($G66&gt;=0.3,$G66&lt;0.4),"X",""))</f>
        <v/>
      </c>
      <c r="I66" s="35" t="str">
        <f t="shared" ref="I66:I129" si="6">IF($A66="","",IF($G66="N/A","",IF($G66&gt;=0.4,"X","")))</f>
        <v>X</v>
      </c>
      <c r="J66" s="43" t="str">
        <f>IF(IFERROR(INDEX(NslpCepGroups!$E:$E,MATCH($C66,NslpCepGroups!$C:$C,0))="Special Assistance - CEP",FALSE),"X","")</f>
        <v>X</v>
      </c>
      <c r="K66" s="42" t="str">
        <f>IF($A66="","",IF($J66="X",INDEX(NslpCepGroups!$H:$H,MATCH($C66,NslpCepGroups!$C:$C,0)),""))</f>
        <v>2019 - 2020</v>
      </c>
      <c r="L66" s="42" t="str">
        <f>IF($A66="","",IF($J66="X",IF(INDEX(NslpCepGroups!$F:$F,MATCH($C66,NslpCepGroups!$C:$C,0))=0,"Indiv. site",INDEX(NslpCepGroups!$F:$F,MATCH($C66,NslpCepGroups!$C:$C,0))),""))</f>
        <v>Group D</v>
      </c>
      <c r="M66" s="42" t="str">
        <f>IF($A66="","",IF($J66="X",INDEX(NslpCepGroups!$I:$I,MATCH($C66,NslpCepGroups!$C:$C,0)),""))</f>
        <v>2022 - 2023</v>
      </c>
      <c r="N66" s="45" t="str">
        <f t="shared" ref="N66:N129" si="7">IF($M66="","",IF(1*RIGHT($M66,4)=_cepBaseYr,"X",""))</f>
        <v>X</v>
      </c>
    </row>
    <row r="67" spans="1:14" x14ac:dyDescent="0.25">
      <c r="A67" s="25">
        <v>5</v>
      </c>
      <c r="B67" s="30" t="str">
        <f>IF($A67="","",INDEX('LEA-District wide'!$B:$B,MATCH($A67,'LEA-District wide'!$A:$A,0)))</f>
        <v>Anchorage Schools</v>
      </c>
      <c r="C67" s="26">
        <v>57110</v>
      </c>
      <c r="D67" s="26" t="s">
        <v>403</v>
      </c>
      <c r="E67" s="6">
        <f>IF($A67="","",IFERROR(INDEX(CEPIdentifiedStudentsSummary!$D:$D,MATCH($C67,CEPIdentifiedStudentsSummary!$A:$A,0)),0))</f>
        <v>112</v>
      </c>
      <c r="F67" s="6">
        <f>IF($A67="","",IFERROR(INDEX(CEPIdentifiedStudentsSummary!$C:$C,MATCH($C67,CEPIdentifiedStudentsSummary!$A:$A,0)),0))</f>
        <v>21</v>
      </c>
      <c r="G67" s="5">
        <f t="shared" ref="G67:G130" si="8">IF($A67="","",IFERROR(F67/E67,"N/A"))</f>
        <v>0.1875</v>
      </c>
      <c r="H67" s="35" t="str">
        <f t="shared" si="5"/>
        <v/>
      </c>
      <c r="I67" s="35" t="str">
        <f t="shared" si="6"/>
        <v/>
      </c>
      <c r="J67" s="43" t="str">
        <f>IF(IFERROR(INDEX(NslpCepGroups!$E:$E,MATCH($C67,NslpCepGroups!$C:$C,0))="Special Assistance - CEP",FALSE),"X","")</f>
        <v/>
      </c>
      <c r="K67" s="42" t="str">
        <f>IF($A67="","",IF($J67="X",INDEX(NslpCepGroups!$H:$H,MATCH($C67,NslpCepGroups!$C:$C,0)),""))</f>
        <v/>
      </c>
      <c r="L67" s="42" t="str">
        <f>IF($A67="","",IF($J67="X",IF(INDEX(NslpCepGroups!$F:$F,MATCH($C67,NslpCepGroups!$C:$C,0))=0,"Indiv. site",INDEX(NslpCepGroups!$F:$F,MATCH($C67,NslpCepGroups!$C:$C,0))),""))</f>
        <v/>
      </c>
      <c r="M67" s="42" t="str">
        <f>IF($A67="","",IF($J67="X",INDEX(NslpCepGroups!$I:$I,MATCH($C67,NslpCepGroups!$C:$C,0)),""))</f>
        <v/>
      </c>
      <c r="N67" s="45" t="str">
        <f t="shared" si="7"/>
        <v/>
      </c>
    </row>
    <row r="68" spans="1:14" x14ac:dyDescent="0.25">
      <c r="A68" s="25">
        <v>5</v>
      </c>
      <c r="B68" s="30" t="str">
        <f>IF($A68="","",INDEX('LEA-District wide'!$B:$B,MATCH($A68,'LEA-District wide'!$A:$A,0)))</f>
        <v>Anchorage Schools</v>
      </c>
      <c r="C68" s="26">
        <v>57020</v>
      </c>
      <c r="D68" s="26" t="s">
        <v>402</v>
      </c>
      <c r="E68" s="6">
        <f>IF($A68="","",IFERROR(INDEX(CEPIdentifiedStudentsSummary!$D:$D,MATCH($C68,CEPIdentifiedStudentsSummary!$A:$A,0)),0))</f>
        <v>72</v>
      </c>
      <c r="F68" s="6">
        <f>IF($A68="","",IFERROR(INDEX(CEPIdentifiedStudentsSummary!$C:$C,MATCH($C68,CEPIdentifiedStudentsSummary!$A:$A,0)),0))</f>
        <v>36</v>
      </c>
      <c r="G68" s="5">
        <f t="shared" si="8"/>
        <v>0.5</v>
      </c>
      <c r="H68" s="35" t="str">
        <f t="shared" si="5"/>
        <v/>
      </c>
      <c r="I68" s="35" t="str">
        <f t="shared" si="6"/>
        <v>X</v>
      </c>
      <c r="J68" s="41" t="str">
        <f>IF(IFERROR(INDEX(NslpCepGroups!$E:$E,MATCH($C68,NslpCepGroups!$C:$C,0))="Special Assistance - CEP",FALSE),"X","")</f>
        <v/>
      </c>
      <c r="K68" s="42" t="str">
        <f>IF($A68="","",IF($J68="X",INDEX(NslpCepGroups!$H:$H,MATCH($C68,NslpCepGroups!$C:$C,0)),""))</f>
        <v/>
      </c>
      <c r="L68" s="42" t="str">
        <f>IF($A68="","",IF($J68="X",IF(INDEX(NslpCepGroups!$F:$F,MATCH($C68,NslpCepGroups!$C:$C,0))=0,"Indiv. site",INDEX(NslpCepGroups!$F:$F,MATCH($C68,NslpCepGroups!$C:$C,0))),""))</f>
        <v/>
      </c>
      <c r="M68" s="42" t="str">
        <f>IF($A68="","",IF($J68="X",INDEX(NslpCepGroups!$I:$I,MATCH($C68,NslpCepGroups!$C:$C,0)),""))</f>
        <v/>
      </c>
      <c r="N68" s="45" t="str">
        <f t="shared" si="7"/>
        <v/>
      </c>
    </row>
    <row r="69" spans="1:14" x14ac:dyDescent="0.25">
      <c r="A69" s="25">
        <v>5</v>
      </c>
      <c r="B69" s="30" t="str">
        <f>IF($A69="","",INDEX('LEA-District wide'!$B:$B,MATCH($A69,'LEA-District wide'!$A:$A,0)))</f>
        <v>Anchorage Schools</v>
      </c>
      <c r="C69" s="26">
        <v>50940</v>
      </c>
      <c r="D69" s="26" t="s">
        <v>66</v>
      </c>
      <c r="E69" s="6">
        <f>IF($A69="","",IFERROR(INDEX(CEPIdentifiedStudentsSummary!$D:$D,MATCH($C69,CEPIdentifiedStudentsSummary!$A:$A,0)),0))</f>
        <v>721</v>
      </c>
      <c r="F69" s="6">
        <f>IF($A69="","",IFERROR(INDEX(CEPIdentifiedStudentsSummary!$C:$C,MATCH($C69,CEPIdentifiedStudentsSummary!$A:$A,0)),0))</f>
        <v>162</v>
      </c>
      <c r="G69" s="5">
        <f t="shared" si="8"/>
        <v>0.22468793342579751</v>
      </c>
      <c r="H69" s="35" t="str">
        <f t="shared" si="5"/>
        <v/>
      </c>
      <c r="I69" s="35" t="str">
        <f t="shared" si="6"/>
        <v/>
      </c>
      <c r="J69" s="41" t="str">
        <f>IF(IFERROR(INDEX(NslpCepGroups!$E:$E,MATCH($C69,NslpCepGroups!$C:$C,0))="Special Assistance - CEP",FALSE),"X","")</f>
        <v/>
      </c>
      <c r="K69" s="42" t="str">
        <f>IF($A69="","",IF($J69="X",INDEX(NslpCepGroups!$H:$H,MATCH($C69,NslpCepGroups!$C:$C,0)),""))</f>
        <v/>
      </c>
      <c r="L69" s="42" t="str">
        <f>IF($A69="","",IF($J69="X",IF(INDEX(NslpCepGroups!$F:$F,MATCH($C69,NslpCepGroups!$C:$C,0))=0,"Indiv. site",INDEX(NslpCepGroups!$F:$F,MATCH($C69,NslpCepGroups!$C:$C,0))),""))</f>
        <v/>
      </c>
      <c r="M69" s="42" t="str">
        <f>IF($A69="","",IF($J69="X",INDEX(NslpCepGroups!$I:$I,MATCH($C69,NslpCepGroups!$C:$C,0)),""))</f>
        <v/>
      </c>
      <c r="N69" s="45" t="str">
        <f t="shared" si="7"/>
        <v/>
      </c>
    </row>
    <row r="70" spans="1:14" x14ac:dyDescent="0.25">
      <c r="A70" s="25">
        <v>5</v>
      </c>
      <c r="B70" s="30" t="str">
        <f>IF($A70="","",INDEX('LEA-District wide'!$B:$B,MATCH($A70,'LEA-District wide'!$A:$A,0)))</f>
        <v>Anchorage Schools</v>
      </c>
      <c r="C70" s="26">
        <v>51060</v>
      </c>
      <c r="D70" s="26" t="s">
        <v>75</v>
      </c>
      <c r="E70" s="6">
        <f>IF($A70="","",IFERROR(INDEX(CEPIdentifiedStudentsSummary!$D:$D,MATCH($C70,CEPIdentifiedStudentsSummary!$A:$A,0)),0))</f>
        <v>565</v>
      </c>
      <c r="F70" s="6">
        <f>IF($A70="","",IFERROR(INDEX(CEPIdentifiedStudentsSummary!$C:$C,MATCH($C70,CEPIdentifiedStudentsSummary!$A:$A,0)),0))</f>
        <v>75</v>
      </c>
      <c r="G70" s="5">
        <f t="shared" si="8"/>
        <v>0.13274336283185842</v>
      </c>
      <c r="H70" s="35" t="str">
        <f t="shared" si="5"/>
        <v/>
      </c>
      <c r="I70" s="35" t="str">
        <f t="shared" si="6"/>
        <v/>
      </c>
      <c r="J70" s="41" t="str">
        <f>IF(IFERROR(INDEX(NslpCepGroups!$E:$E,MATCH($C70,NslpCepGroups!$C:$C,0))="Special Assistance - CEP",FALSE),"X","")</f>
        <v/>
      </c>
      <c r="K70" s="42" t="str">
        <f>IF($A70="","",IF($J70="X",INDEX(NslpCepGroups!$H:$H,MATCH($C70,NslpCepGroups!$C:$C,0)),""))</f>
        <v/>
      </c>
      <c r="L70" s="42" t="str">
        <f>IF($A70="","",IF($J70="X",IF(INDEX(NslpCepGroups!$F:$F,MATCH($C70,NslpCepGroups!$C:$C,0))=0,"Indiv. site",INDEX(NslpCepGroups!$F:$F,MATCH($C70,NslpCepGroups!$C:$C,0))),""))</f>
        <v/>
      </c>
      <c r="M70" s="42" t="str">
        <f>IF($A70="","",IF($J70="X",INDEX(NslpCepGroups!$I:$I,MATCH($C70,NslpCepGroups!$C:$C,0)),""))</f>
        <v/>
      </c>
      <c r="N70" s="45" t="str">
        <f t="shared" si="7"/>
        <v/>
      </c>
    </row>
    <row r="71" spans="1:14" x14ac:dyDescent="0.25">
      <c r="A71" s="25">
        <v>5</v>
      </c>
      <c r="B71" s="30" t="str">
        <f>IF($A71="","",INDEX('LEA-District wide'!$B:$B,MATCH($A71,'LEA-District wide'!$A:$A,0)))</f>
        <v>Anchorage Schools</v>
      </c>
      <c r="C71" s="26">
        <v>50480</v>
      </c>
      <c r="D71" s="26" t="s">
        <v>36</v>
      </c>
      <c r="E71" s="6">
        <f>IF($A71="","",IFERROR(INDEX(CEPIdentifiedStudentsSummary!$D:$D,MATCH($C71,CEPIdentifiedStudentsSummary!$A:$A,0)),0))</f>
        <v>286</v>
      </c>
      <c r="F71" s="6">
        <f>IF($A71="","",IFERROR(INDEX(CEPIdentifiedStudentsSummary!$C:$C,MATCH($C71,CEPIdentifiedStudentsSummary!$A:$A,0)),0))</f>
        <v>168</v>
      </c>
      <c r="G71" s="5">
        <f t="shared" si="8"/>
        <v>0.58741258741258739</v>
      </c>
      <c r="H71" s="35" t="str">
        <f t="shared" si="5"/>
        <v/>
      </c>
      <c r="I71" s="35" t="str">
        <f t="shared" si="6"/>
        <v>X</v>
      </c>
      <c r="J71" s="41" t="str">
        <f>IF(IFERROR(INDEX(NslpCepGroups!$E:$E,MATCH($C71,NslpCepGroups!$C:$C,0))="Special Assistance - CEP",FALSE),"X","")</f>
        <v>X</v>
      </c>
      <c r="K71" s="42" t="str">
        <f>IF($A71="","",IF($J71="X",INDEX(NslpCepGroups!$H:$H,MATCH($C71,NslpCepGroups!$C:$C,0)),""))</f>
        <v>2022 - 2023</v>
      </c>
      <c r="L71" s="42" t="str">
        <f>IF($A71="","",IF($J71="X",IF(INDEX(NslpCepGroups!$F:$F,MATCH($C71,NslpCepGroups!$C:$C,0))=0,"Indiv. site",INDEX(NslpCepGroups!$F:$F,MATCH($C71,NslpCepGroups!$C:$C,0))),""))</f>
        <v>Group A</v>
      </c>
      <c r="M71" s="42" t="str">
        <f>IF($A71="","",IF($J71="X",INDEX(NslpCepGroups!$I:$I,MATCH($C71,NslpCepGroups!$C:$C,0)),""))</f>
        <v>2025 - 2026</v>
      </c>
      <c r="N71" s="45" t="str">
        <f t="shared" si="7"/>
        <v/>
      </c>
    </row>
    <row r="72" spans="1:14" x14ac:dyDescent="0.25">
      <c r="A72" s="25">
        <v>5</v>
      </c>
      <c r="B72" s="30" t="str">
        <f>IF($A72="","",INDEX('LEA-District wide'!$B:$B,MATCH($A72,'LEA-District wide'!$A:$A,0)))</f>
        <v>Anchorage Schools</v>
      </c>
      <c r="C72" s="26">
        <v>50490</v>
      </c>
      <c r="D72" s="26" t="s">
        <v>37</v>
      </c>
      <c r="E72" s="6">
        <f>IF($A72="","",IFERROR(INDEX(CEPIdentifiedStudentsSummary!$D:$D,MATCH($C72,CEPIdentifiedStudentsSummary!$A:$A,0)),0))</f>
        <v>488</v>
      </c>
      <c r="F72" s="6">
        <f>IF($A72="","",IFERROR(INDEX(CEPIdentifiedStudentsSummary!$C:$C,MATCH($C72,CEPIdentifiedStudentsSummary!$A:$A,0)),0))</f>
        <v>294</v>
      </c>
      <c r="G72" s="5">
        <f t="shared" si="8"/>
        <v>0.60245901639344257</v>
      </c>
      <c r="H72" s="35" t="str">
        <f t="shared" si="5"/>
        <v/>
      </c>
      <c r="I72" s="35" t="str">
        <f t="shared" si="6"/>
        <v>X</v>
      </c>
      <c r="J72" s="41" t="str">
        <f>IF(IFERROR(INDEX(NslpCepGroups!$E:$E,MATCH($C72,NslpCepGroups!$C:$C,0))="Special Assistance - CEP",FALSE),"X","")</f>
        <v>X</v>
      </c>
      <c r="K72" s="42" t="str">
        <f>IF($A72="","",IF($J72="X",INDEX(NslpCepGroups!$H:$H,MATCH($C72,NslpCepGroups!$C:$C,0)),""))</f>
        <v>2022 - 2023</v>
      </c>
      <c r="L72" s="42" t="str">
        <f>IF($A72="","",IF($J72="X",IF(INDEX(NslpCepGroups!$F:$F,MATCH($C72,NslpCepGroups!$C:$C,0))=0,"Indiv. site",INDEX(NslpCepGroups!$F:$F,MATCH($C72,NslpCepGroups!$C:$C,0))),""))</f>
        <v>Group A</v>
      </c>
      <c r="M72" s="42" t="str">
        <f>IF($A72="","",IF($J72="X",INDEX(NslpCepGroups!$I:$I,MATCH($C72,NslpCepGroups!$C:$C,0)),""))</f>
        <v>2025 - 2026</v>
      </c>
      <c r="N72" s="45" t="str">
        <f t="shared" si="7"/>
        <v/>
      </c>
    </row>
    <row r="73" spans="1:14" x14ac:dyDescent="0.25">
      <c r="A73" s="25">
        <v>5</v>
      </c>
      <c r="B73" s="30" t="str">
        <f>IF($A73="","",INDEX('LEA-District wide'!$B:$B,MATCH($A73,'LEA-District wide'!$A:$A,0)))</f>
        <v>Anchorage Schools</v>
      </c>
      <c r="C73" s="26">
        <v>51150</v>
      </c>
      <c r="D73" s="26" t="s">
        <v>78</v>
      </c>
      <c r="E73" s="6">
        <f>IF($A73="","",IFERROR(INDEX(CEPIdentifiedStudentsSummary!$D:$D,MATCH($C73,CEPIdentifiedStudentsSummary!$A:$A,0)),0))</f>
        <v>875</v>
      </c>
      <c r="F73" s="6">
        <f>IF($A73="","",IFERROR(INDEX(CEPIdentifiedStudentsSummary!$C:$C,MATCH($C73,CEPIdentifiedStudentsSummary!$A:$A,0)),0))</f>
        <v>380</v>
      </c>
      <c r="G73" s="5">
        <f t="shared" si="8"/>
        <v>0.43428571428571427</v>
      </c>
      <c r="H73" s="35" t="str">
        <f t="shared" si="5"/>
        <v/>
      </c>
      <c r="I73" s="35" t="str">
        <f t="shared" si="6"/>
        <v>X</v>
      </c>
      <c r="J73" s="41" t="str">
        <f>IF(IFERROR(INDEX(NslpCepGroups!$E:$E,MATCH($C73,NslpCepGroups!$C:$C,0))="Special Assistance - CEP",FALSE),"X","")</f>
        <v>X</v>
      </c>
      <c r="K73" s="42" t="str">
        <f>IF($A73="","",IF($J73="X",INDEX(NslpCepGroups!$H:$H,MATCH($C73,NslpCepGroups!$C:$C,0)),""))</f>
        <v>2019 - 2020</v>
      </c>
      <c r="L73" s="42" t="str">
        <f>IF($A73="","",IF($J73="X",IF(INDEX(NslpCepGroups!$F:$F,MATCH($C73,NslpCepGroups!$C:$C,0))=0,"Indiv. site",INDEX(NslpCepGroups!$F:$F,MATCH($C73,NslpCepGroups!$C:$C,0))),""))</f>
        <v>Group D</v>
      </c>
      <c r="M73" s="42" t="str">
        <f>IF($A73="","",IF($J73="X",INDEX(NslpCepGroups!$I:$I,MATCH($C73,NslpCepGroups!$C:$C,0)),""))</f>
        <v>2022 - 2023</v>
      </c>
      <c r="N73" s="45" t="str">
        <f t="shared" si="7"/>
        <v>X</v>
      </c>
    </row>
    <row r="74" spans="1:14" x14ac:dyDescent="0.25">
      <c r="A74" s="25">
        <v>5</v>
      </c>
      <c r="B74" s="30" t="str">
        <f>IF($A74="","",INDEX('LEA-District wide'!$B:$B,MATCH($A74,'LEA-District wide'!$A:$A,0)))</f>
        <v>Anchorage Schools</v>
      </c>
      <c r="C74" s="26">
        <v>50500</v>
      </c>
      <c r="D74" s="26" t="s">
        <v>38</v>
      </c>
      <c r="E74" s="6">
        <f>IF($A74="","",IFERROR(INDEX(CEPIdentifiedStudentsSummary!$D:$D,MATCH($C74,CEPIdentifiedStudentsSummary!$A:$A,0)),0))</f>
        <v>415</v>
      </c>
      <c r="F74" s="6">
        <f>IF($A74="","",IFERROR(INDEX(CEPIdentifiedStudentsSummary!$C:$C,MATCH($C74,CEPIdentifiedStudentsSummary!$A:$A,0)),0))</f>
        <v>248</v>
      </c>
      <c r="G74" s="5">
        <f t="shared" si="8"/>
        <v>0.59759036144578315</v>
      </c>
      <c r="H74" s="35" t="str">
        <f t="shared" si="5"/>
        <v/>
      </c>
      <c r="I74" s="35" t="str">
        <f t="shared" si="6"/>
        <v>X</v>
      </c>
      <c r="J74" s="41" t="str">
        <f>IF(IFERROR(INDEX(NslpCepGroups!$E:$E,MATCH($C74,NslpCepGroups!$C:$C,0))="Special Assistance - CEP",FALSE),"X","")</f>
        <v>X</v>
      </c>
      <c r="K74" s="42" t="str">
        <f>IF($A74="","",IF($J74="X",INDEX(NslpCepGroups!$H:$H,MATCH($C74,NslpCepGroups!$C:$C,0)),""))</f>
        <v>2022 - 2023</v>
      </c>
      <c r="L74" s="42" t="str">
        <f>IF($A74="","",IF($J74="X",IF(INDEX(NslpCepGroups!$F:$F,MATCH($C74,NslpCepGroups!$C:$C,0))=0,"Indiv. site",INDEX(NslpCepGroups!$F:$F,MATCH($C74,NslpCepGroups!$C:$C,0))),""))</f>
        <v>Group A</v>
      </c>
      <c r="M74" s="42" t="str">
        <f>IF($A74="","",IF($J74="X",INDEX(NslpCepGroups!$I:$I,MATCH($C74,NslpCepGroups!$C:$C,0)),""))</f>
        <v>2025 - 2026</v>
      </c>
      <c r="N74" s="45" t="str">
        <f t="shared" si="7"/>
        <v/>
      </c>
    </row>
    <row r="75" spans="1:14" x14ac:dyDescent="0.25">
      <c r="A75" s="25">
        <v>5</v>
      </c>
      <c r="B75" s="30" t="str">
        <f>IF($A75="","",INDEX('LEA-District wide'!$B:$B,MATCH($A75,'LEA-District wide'!$A:$A,0)))</f>
        <v>Anchorage Schools</v>
      </c>
      <c r="C75" s="26">
        <v>50510</v>
      </c>
      <c r="D75" s="26" t="s">
        <v>373</v>
      </c>
      <c r="E75" s="6">
        <f>IF($A75="","",IFERROR(INDEX(CEPIdentifiedStudentsSummary!$D:$D,MATCH($C75,CEPIdentifiedStudentsSummary!$A:$A,0)),0))</f>
        <v>552</v>
      </c>
      <c r="F75" s="6">
        <f>IF($A75="","",IFERROR(INDEX(CEPIdentifiedStudentsSummary!$C:$C,MATCH($C75,CEPIdentifiedStudentsSummary!$A:$A,0)),0))</f>
        <v>91</v>
      </c>
      <c r="G75" s="5">
        <f t="shared" si="8"/>
        <v>0.16485507246376813</v>
      </c>
      <c r="H75" s="35" t="str">
        <f t="shared" si="5"/>
        <v/>
      </c>
      <c r="I75" s="35" t="str">
        <f t="shared" si="6"/>
        <v/>
      </c>
      <c r="J75" s="41" t="str">
        <f>IF(IFERROR(INDEX(NslpCepGroups!$E:$E,MATCH($C75,NslpCepGroups!$C:$C,0))="Special Assistance - CEP",FALSE),"X","")</f>
        <v/>
      </c>
      <c r="K75" s="42" t="str">
        <f>IF($A75="","",IF($J75="X",INDEX(NslpCepGroups!$H:$H,MATCH($C75,NslpCepGroups!$C:$C,0)),""))</f>
        <v/>
      </c>
      <c r="L75" s="42" t="str">
        <f>IF($A75="","",IF($J75="X",IF(INDEX(NslpCepGroups!$F:$F,MATCH($C75,NslpCepGroups!$C:$C,0))=0,"Indiv. site",INDEX(NslpCepGroups!$F:$F,MATCH($C75,NslpCepGroups!$C:$C,0))),""))</f>
        <v/>
      </c>
      <c r="M75" s="42" t="str">
        <f>IF($A75="","",IF($J75="X",INDEX(NslpCepGroups!$I:$I,MATCH($C75,NslpCepGroups!$C:$C,0)),""))</f>
        <v/>
      </c>
      <c r="N75" s="45" t="str">
        <f t="shared" si="7"/>
        <v/>
      </c>
    </row>
    <row r="76" spans="1:14" x14ac:dyDescent="0.25">
      <c r="A76" s="25">
        <v>5</v>
      </c>
      <c r="B76" s="30" t="str">
        <f>IF($A76="","",INDEX('LEA-District wide'!$B:$B,MATCH($A76,'LEA-District wide'!$A:$A,0)))</f>
        <v>Anchorage Schools</v>
      </c>
      <c r="C76" s="26">
        <v>50520</v>
      </c>
      <c r="D76" s="26" t="s">
        <v>374</v>
      </c>
      <c r="E76" s="6">
        <f>IF($A76="","",IFERROR(INDEX(CEPIdentifiedStudentsSummary!$D:$D,MATCH($C76,CEPIdentifiedStudentsSummary!$A:$A,0)),0))</f>
        <v>304</v>
      </c>
      <c r="F76" s="6">
        <f>IF($A76="","",IFERROR(INDEX(CEPIdentifiedStudentsSummary!$C:$C,MATCH($C76,CEPIdentifiedStudentsSummary!$A:$A,0)),0))</f>
        <v>119</v>
      </c>
      <c r="G76" s="5">
        <f t="shared" si="8"/>
        <v>0.39144736842105265</v>
      </c>
      <c r="H76" s="35" t="str">
        <f t="shared" si="5"/>
        <v>X</v>
      </c>
      <c r="I76" s="35" t="str">
        <f t="shared" si="6"/>
        <v/>
      </c>
      <c r="J76" s="41" t="str">
        <f>IF(IFERROR(INDEX(NslpCepGroups!$E:$E,MATCH($C76,NslpCepGroups!$C:$C,0))="Special Assistance - CEP",FALSE),"X","")</f>
        <v>X</v>
      </c>
      <c r="K76" s="42" t="str">
        <f>IF($A76="","",IF($J76="X",INDEX(NslpCepGroups!$H:$H,MATCH($C76,NslpCepGroups!$C:$C,0)),""))</f>
        <v>2019 - 2020</v>
      </c>
      <c r="L76" s="42" t="str">
        <f>IF($A76="","",IF($J76="X",IF(INDEX(NslpCepGroups!$F:$F,MATCH($C76,NslpCepGroups!$C:$C,0))=0,"Indiv. site",INDEX(NslpCepGroups!$F:$F,MATCH($C76,NslpCepGroups!$C:$C,0))),""))</f>
        <v>Group D</v>
      </c>
      <c r="M76" s="42" t="str">
        <f>IF($A76="","",IF($J76="X",INDEX(NslpCepGroups!$I:$I,MATCH($C76,NslpCepGroups!$C:$C,0)),""))</f>
        <v>2022 - 2023</v>
      </c>
      <c r="N76" s="47" t="str">
        <f t="shared" si="7"/>
        <v>X</v>
      </c>
    </row>
    <row r="77" spans="1:14" x14ac:dyDescent="0.25">
      <c r="A77" s="25">
        <v>5</v>
      </c>
      <c r="B77" s="30" t="str">
        <f>IF($A77="","",INDEX('LEA-District wide'!$B:$B,MATCH($A77,'LEA-District wide'!$A:$A,0)))</f>
        <v>Anchorage Schools</v>
      </c>
      <c r="C77" s="26">
        <v>50530</v>
      </c>
      <c r="D77" s="26" t="s">
        <v>39</v>
      </c>
      <c r="E77" s="6">
        <f>IF($A77="","",IFERROR(INDEX(CEPIdentifiedStudentsSummary!$D:$D,MATCH($C77,CEPIdentifiedStudentsSummary!$A:$A,0)),0))</f>
        <v>232</v>
      </c>
      <c r="F77" s="6">
        <f>IF($A77="","",IFERROR(INDEX(CEPIdentifiedStudentsSummary!$C:$C,MATCH($C77,CEPIdentifiedStudentsSummary!$A:$A,0)),0))</f>
        <v>76</v>
      </c>
      <c r="G77" s="5">
        <f t="shared" si="8"/>
        <v>0.32758620689655171</v>
      </c>
      <c r="H77" s="35" t="str">
        <f t="shared" si="5"/>
        <v>X</v>
      </c>
      <c r="I77" s="35" t="str">
        <f t="shared" si="6"/>
        <v/>
      </c>
      <c r="J77" s="41" t="str">
        <f>IF(IFERROR(INDEX(NslpCepGroups!$E:$E,MATCH($C77,NslpCepGroups!$C:$C,0))="Special Assistance - CEP",FALSE),"X","")</f>
        <v>X</v>
      </c>
      <c r="K77" s="42" t="str">
        <f>IF($A77="","",IF($J77="X",INDEX(NslpCepGroups!$H:$H,MATCH($C77,NslpCepGroups!$C:$C,0)),""))</f>
        <v>2022 - 2023</v>
      </c>
      <c r="L77" s="42" t="str">
        <f>IF($A77="","",IF($J77="X",IF(INDEX(NslpCepGroups!$F:$F,MATCH($C77,NslpCepGroups!$C:$C,0))=0,"Indiv. site",INDEX(NslpCepGroups!$F:$F,MATCH($C77,NslpCepGroups!$C:$C,0))),""))</f>
        <v>Group C</v>
      </c>
      <c r="M77" s="42" t="str">
        <f>IF($A77="","",IF($J77="X",INDEX(NslpCepGroups!$I:$I,MATCH($C77,NslpCepGroups!$C:$C,0)),""))</f>
        <v>2025 - 2026</v>
      </c>
      <c r="N77" s="45" t="str">
        <f t="shared" si="7"/>
        <v/>
      </c>
    </row>
    <row r="78" spans="1:14" x14ac:dyDescent="0.25">
      <c r="A78" s="25">
        <v>5</v>
      </c>
      <c r="B78" s="30" t="str">
        <f>IF($A78="","",INDEX('LEA-District wide'!$B:$B,MATCH($A78,'LEA-District wide'!$A:$A,0)))</f>
        <v>Anchorage Schools</v>
      </c>
      <c r="C78" s="26">
        <v>50550</v>
      </c>
      <c r="D78" s="26" t="s">
        <v>41</v>
      </c>
      <c r="E78" s="6">
        <f>IF($A78="","",IFERROR(INDEX(CEPIdentifiedStudentsSummary!$D:$D,MATCH($C78,CEPIdentifiedStudentsSummary!$A:$A,0)),0))</f>
        <v>376</v>
      </c>
      <c r="F78" s="6">
        <f>IF($A78="","",IFERROR(INDEX(CEPIdentifiedStudentsSummary!$C:$C,MATCH($C78,CEPIdentifiedStudentsSummary!$A:$A,0)),0))</f>
        <v>132</v>
      </c>
      <c r="G78" s="5">
        <f t="shared" si="8"/>
        <v>0.35106382978723405</v>
      </c>
      <c r="H78" s="35" t="str">
        <f t="shared" si="5"/>
        <v>X</v>
      </c>
      <c r="I78" s="35" t="str">
        <f t="shared" si="6"/>
        <v/>
      </c>
      <c r="J78" s="41" t="str">
        <f>IF(IFERROR(INDEX(NslpCepGroups!$E:$E,MATCH($C78,NslpCepGroups!$C:$C,0))="Special Assistance - CEP",FALSE),"X","")</f>
        <v/>
      </c>
      <c r="K78" s="42" t="str">
        <f>IF($A78="","",IF($J78="X",INDEX(NslpCepGroups!$H:$H,MATCH($C78,NslpCepGroups!$C:$C,0)),""))</f>
        <v/>
      </c>
      <c r="L78" s="42" t="str">
        <f>IF($A78="","",IF($J78="X",IF(INDEX(NslpCepGroups!$F:$F,MATCH($C78,NslpCepGroups!$C:$C,0))=0,"Indiv. site",INDEX(NslpCepGroups!$F:$F,MATCH($C78,NslpCepGroups!$C:$C,0))),""))</f>
        <v/>
      </c>
      <c r="M78" s="42" t="str">
        <f>IF($A78="","",IF($J78="X",INDEX(NslpCepGroups!$I:$I,MATCH($C78,NslpCepGroups!$C:$C,0)),""))</f>
        <v/>
      </c>
      <c r="N78" s="45" t="str">
        <f t="shared" si="7"/>
        <v/>
      </c>
    </row>
    <row r="79" spans="1:14" x14ac:dyDescent="0.25">
      <c r="A79" s="25">
        <v>5</v>
      </c>
      <c r="B79" s="30" t="str">
        <f>IF($A79="","",INDEX('LEA-District wide'!$B:$B,MATCH($A79,'LEA-District wide'!$A:$A,0)))</f>
        <v>Anchorage Schools</v>
      </c>
      <c r="C79" s="26">
        <v>50540</v>
      </c>
      <c r="D79" s="26" t="s">
        <v>40</v>
      </c>
      <c r="E79" s="6">
        <f>IF($A79="","",IFERROR(INDEX(CEPIdentifiedStudentsSummary!$D:$D,MATCH($C79,CEPIdentifiedStudentsSummary!$A:$A,0)),0))</f>
        <v>360</v>
      </c>
      <c r="F79" s="6">
        <f>IF($A79="","",IFERROR(INDEX(CEPIdentifiedStudentsSummary!$C:$C,MATCH($C79,CEPIdentifiedStudentsSummary!$A:$A,0)),0))</f>
        <v>29</v>
      </c>
      <c r="G79" s="5">
        <f t="shared" si="8"/>
        <v>8.0555555555555561E-2</v>
      </c>
      <c r="H79" s="35" t="str">
        <f t="shared" si="5"/>
        <v/>
      </c>
      <c r="I79" s="35" t="str">
        <f t="shared" si="6"/>
        <v/>
      </c>
      <c r="J79" s="41" t="str">
        <f>IF(IFERROR(INDEX(NslpCepGroups!$E:$E,MATCH($C79,NslpCepGroups!$C:$C,0))="Special Assistance - CEP",FALSE),"X","")</f>
        <v/>
      </c>
      <c r="K79" s="42" t="str">
        <f>IF($A79="","",IF($J79="X",INDEX(NslpCepGroups!$H:$H,MATCH($C79,NslpCepGroups!$C:$C,0)),""))</f>
        <v/>
      </c>
      <c r="L79" s="42" t="str">
        <f>IF($A79="","",IF($J79="X",IF(INDEX(NslpCepGroups!$F:$F,MATCH($C79,NslpCepGroups!$C:$C,0))=0,"Indiv. site",INDEX(NslpCepGroups!$F:$F,MATCH($C79,NslpCepGroups!$C:$C,0))),""))</f>
        <v/>
      </c>
      <c r="M79" s="42" t="str">
        <f>IF($A79="","",IF($J79="X",INDEX(NslpCepGroups!$I:$I,MATCH($C79,NslpCepGroups!$C:$C,0)),""))</f>
        <v/>
      </c>
      <c r="N79" s="45" t="str">
        <f t="shared" si="7"/>
        <v/>
      </c>
    </row>
    <row r="80" spans="1:14" x14ac:dyDescent="0.25">
      <c r="A80" s="25">
        <v>5</v>
      </c>
      <c r="B80" s="30" t="str">
        <f>IF($A80="","",INDEX('LEA-District wide'!$B:$B,MATCH($A80,'LEA-District wide'!$A:$A,0)))</f>
        <v>Anchorage Schools</v>
      </c>
      <c r="C80" s="26">
        <v>50250</v>
      </c>
      <c r="D80" s="26" t="s">
        <v>372</v>
      </c>
      <c r="E80" s="6">
        <f>IF($A80="","",IFERROR(INDEX(CEPIdentifiedStudentsSummary!$D:$D,MATCH($C80,CEPIdentifiedStudentsSummary!$A:$A,0)),0))</f>
        <v>480</v>
      </c>
      <c r="F80" s="6">
        <f>IF($A80="","",IFERROR(INDEX(CEPIdentifiedStudentsSummary!$C:$C,MATCH($C80,CEPIdentifiedStudentsSummary!$A:$A,0)),0))</f>
        <v>5</v>
      </c>
      <c r="G80" s="5">
        <f t="shared" si="8"/>
        <v>1.0416666666666666E-2</v>
      </c>
      <c r="H80" s="35" t="str">
        <f t="shared" si="5"/>
        <v/>
      </c>
      <c r="I80" s="35" t="str">
        <f t="shared" si="6"/>
        <v/>
      </c>
      <c r="J80" s="41" t="str">
        <f>IF(IFERROR(INDEX(NslpCepGroups!$E:$E,MATCH($C80,NslpCepGroups!$C:$C,0))="Special Assistance - CEP",FALSE),"X","")</f>
        <v/>
      </c>
      <c r="K80" s="42" t="str">
        <f>IF($A80="","",IF($J80="X",INDEX(NslpCepGroups!$H:$H,MATCH($C80,NslpCepGroups!$C:$C,0)),""))</f>
        <v/>
      </c>
      <c r="L80" s="42" t="str">
        <f>IF($A80="","",IF($J80="X",IF(INDEX(NslpCepGroups!$F:$F,MATCH($C80,NslpCepGroups!$C:$C,0))=0,"Indiv. site",INDEX(NslpCepGroups!$F:$F,MATCH($C80,NslpCepGroups!$C:$C,0))),""))</f>
        <v/>
      </c>
      <c r="M80" s="42" t="str">
        <f>IF($A80="","",IF($J80="X",INDEX(NslpCepGroups!$I:$I,MATCH($C80,NslpCepGroups!$C:$C,0)),""))</f>
        <v/>
      </c>
      <c r="N80" s="45" t="str">
        <f t="shared" si="7"/>
        <v/>
      </c>
    </row>
    <row r="81" spans="1:14" x14ac:dyDescent="0.25">
      <c r="A81" s="25">
        <v>5</v>
      </c>
      <c r="B81" s="30" t="str">
        <f>IF($A81="","",INDEX('LEA-District wide'!$B:$B,MATCH($A81,'LEA-District wide'!$A:$A,0)))</f>
        <v>Anchorage Schools</v>
      </c>
      <c r="C81" s="26">
        <v>59110</v>
      </c>
      <c r="D81" s="26" t="s">
        <v>411</v>
      </c>
      <c r="E81" s="6">
        <f>IF($A81="","",IFERROR(INDEX(CEPIdentifiedStudentsSummary!$D:$D,MATCH($C81,CEPIdentifiedStudentsSummary!$A:$A,0)),0))</f>
        <v>198</v>
      </c>
      <c r="F81" s="6">
        <f>IF($A81="","",IFERROR(INDEX(CEPIdentifiedStudentsSummary!$C:$C,MATCH($C81,CEPIdentifiedStudentsSummary!$A:$A,0)),0))</f>
        <v>40</v>
      </c>
      <c r="G81" s="5">
        <f t="shared" si="8"/>
        <v>0.20202020202020202</v>
      </c>
      <c r="H81" s="35" t="str">
        <f t="shared" si="5"/>
        <v/>
      </c>
      <c r="I81" s="35" t="str">
        <f t="shared" si="6"/>
        <v/>
      </c>
      <c r="J81" s="41" t="str">
        <f>IF(IFERROR(INDEX(NslpCepGroups!$E:$E,MATCH($C81,NslpCepGroups!$C:$C,0))="Special Assistance - CEP",FALSE),"X","")</f>
        <v/>
      </c>
      <c r="K81" s="42" t="str">
        <f>IF($A81="","",IF($J81="X",INDEX(NslpCepGroups!$H:$H,MATCH($C81,NslpCepGroups!$C:$C,0)),""))</f>
        <v/>
      </c>
      <c r="L81" s="42" t="str">
        <f>IF($A81="","",IF($J81="X",IF(INDEX(NslpCepGroups!$F:$F,MATCH($C81,NslpCepGroups!$C:$C,0))=0,"Indiv. site",INDEX(NslpCepGroups!$F:$F,MATCH($C81,NslpCepGroups!$C:$C,0))),""))</f>
        <v/>
      </c>
      <c r="M81" s="42" t="str">
        <f>IF($A81="","",IF($J81="X",INDEX(NslpCepGroups!$I:$I,MATCH($C81,NslpCepGroups!$C:$C,0)),""))</f>
        <v/>
      </c>
      <c r="N81" s="45" t="str">
        <f t="shared" si="7"/>
        <v/>
      </c>
    </row>
    <row r="82" spans="1:14" x14ac:dyDescent="0.25">
      <c r="A82" s="25">
        <v>5</v>
      </c>
      <c r="B82" s="30" t="str">
        <f>IF($A82="","",INDEX('LEA-District wide'!$B:$B,MATCH($A82,'LEA-District wide'!$A:$A,0)))</f>
        <v>Anchorage Schools</v>
      </c>
      <c r="C82" s="26">
        <v>50990</v>
      </c>
      <c r="D82" s="26" t="s">
        <v>68</v>
      </c>
      <c r="E82" s="6">
        <f>IF($A82="","",IFERROR(INDEX(CEPIdentifiedStudentsSummary!$D:$D,MATCH($C82,CEPIdentifiedStudentsSummary!$A:$A,0)),0))</f>
        <v>478</v>
      </c>
      <c r="F82" s="6">
        <f>IF($A82="","",IFERROR(INDEX(CEPIdentifiedStudentsSummary!$C:$C,MATCH($C82,CEPIdentifiedStudentsSummary!$A:$A,0)),0))</f>
        <v>96</v>
      </c>
      <c r="G82" s="5">
        <f t="shared" si="8"/>
        <v>0.20083682008368201</v>
      </c>
      <c r="H82" s="35" t="str">
        <f t="shared" si="5"/>
        <v/>
      </c>
      <c r="I82" s="35" t="str">
        <f t="shared" si="6"/>
        <v/>
      </c>
      <c r="J82" s="41" t="str">
        <f>IF(IFERROR(INDEX(NslpCepGroups!$E:$E,MATCH($C82,NslpCepGroups!$C:$C,0))="Special Assistance - CEP",FALSE),"X","")</f>
        <v/>
      </c>
      <c r="K82" s="42" t="str">
        <f>IF($A82="","",IF($J82="X",INDEX(NslpCepGroups!$H:$H,MATCH($C82,NslpCepGroups!$C:$C,0)),""))</f>
        <v/>
      </c>
      <c r="L82" s="42" t="str">
        <f>IF($A82="","",IF($J82="X",IF(INDEX(NslpCepGroups!$F:$F,MATCH($C82,NslpCepGroups!$C:$C,0))=0,"Indiv. site",INDEX(NslpCepGroups!$F:$F,MATCH($C82,NslpCepGroups!$C:$C,0))),""))</f>
        <v/>
      </c>
      <c r="M82" s="42" t="str">
        <f>IF($A82="","",IF($J82="X",INDEX(NslpCepGroups!$I:$I,MATCH($C82,NslpCepGroups!$C:$C,0)),""))</f>
        <v/>
      </c>
      <c r="N82" s="45" t="str">
        <f t="shared" si="7"/>
        <v/>
      </c>
    </row>
    <row r="83" spans="1:14" x14ac:dyDescent="0.25">
      <c r="A83" s="25">
        <v>5</v>
      </c>
      <c r="B83" s="30" t="str">
        <f>IF($A83="","",INDEX('LEA-District wide'!$B:$B,MATCH($A83,'LEA-District wide'!$A:$A,0)))</f>
        <v>Anchorage Schools</v>
      </c>
      <c r="C83" s="26">
        <v>50580</v>
      </c>
      <c r="D83" s="26" t="s">
        <v>43</v>
      </c>
      <c r="E83" s="6">
        <f>IF($A83="","",IFERROR(INDEX(CEPIdentifiedStudentsSummary!$D:$D,MATCH($C83,CEPIdentifiedStudentsSummary!$A:$A,0)),0))</f>
        <v>366</v>
      </c>
      <c r="F83" s="6">
        <f>IF($A83="","",IFERROR(INDEX(CEPIdentifiedStudentsSummary!$C:$C,MATCH($C83,CEPIdentifiedStudentsSummary!$A:$A,0)),0))</f>
        <v>163</v>
      </c>
      <c r="G83" s="5">
        <f t="shared" si="8"/>
        <v>0.4453551912568306</v>
      </c>
      <c r="H83" s="35" t="str">
        <f t="shared" si="5"/>
        <v/>
      </c>
      <c r="I83" s="35" t="str">
        <f t="shared" si="6"/>
        <v>X</v>
      </c>
      <c r="J83" s="41" t="str">
        <f>IF(IFERROR(INDEX(NslpCepGroups!$E:$E,MATCH($C83,NslpCepGroups!$C:$C,0))="Special Assistance - CEP",FALSE),"X","")</f>
        <v>X</v>
      </c>
      <c r="K83" s="42" t="str">
        <f>IF($A83="","",IF($J83="X",INDEX(NslpCepGroups!$H:$H,MATCH($C83,NslpCepGroups!$C:$C,0)),""))</f>
        <v>2022 - 2023</v>
      </c>
      <c r="L83" s="42" t="str">
        <f>IF($A83="","",IF($J83="X",IF(INDEX(NslpCepGroups!$F:$F,MATCH($C83,NslpCepGroups!$C:$C,0))=0,"Indiv. site",INDEX(NslpCepGroups!$F:$F,MATCH($C83,NslpCepGroups!$C:$C,0))),""))</f>
        <v>Group C</v>
      </c>
      <c r="M83" s="42" t="str">
        <f>IF($A83="","",IF($J83="X",INDEX(NslpCepGroups!$I:$I,MATCH($C83,NslpCepGroups!$C:$C,0)),""))</f>
        <v>2025 - 2026</v>
      </c>
      <c r="N83" s="45" t="str">
        <f t="shared" si="7"/>
        <v/>
      </c>
    </row>
    <row r="84" spans="1:14" x14ac:dyDescent="0.25">
      <c r="A84" s="25">
        <v>5</v>
      </c>
      <c r="B84" s="30" t="str">
        <f>IF($A84="","",INDEX('LEA-District wide'!$B:$B,MATCH($A84,'LEA-District wide'!$A:$A,0)))</f>
        <v>Anchorage Schools</v>
      </c>
      <c r="C84" s="26">
        <v>50590</v>
      </c>
      <c r="D84" s="26" t="s">
        <v>44</v>
      </c>
      <c r="E84" s="6">
        <f>IF($A84="","",IFERROR(INDEX(CEPIdentifiedStudentsSummary!$D:$D,MATCH($C84,CEPIdentifiedStudentsSummary!$A:$A,0)),0))</f>
        <v>433</v>
      </c>
      <c r="F84" s="6">
        <f>IF($A84="","",IFERROR(INDEX(CEPIdentifiedStudentsSummary!$C:$C,MATCH($C84,CEPIdentifiedStudentsSummary!$A:$A,0)),0))</f>
        <v>57</v>
      </c>
      <c r="G84" s="5">
        <f t="shared" si="8"/>
        <v>0.13163972286374134</v>
      </c>
      <c r="H84" s="35" t="str">
        <f t="shared" si="5"/>
        <v/>
      </c>
      <c r="I84" s="35" t="str">
        <f t="shared" si="6"/>
        <v/>
      </c>
      <c r="J84" s="41" t="str">
        <f>IF(IFERROR(INDEX(NslpCepGroups!$E:$E,MATCH($C84,NslpCepGroups!$C:$C,0))="Special Assistance - CEP",FALSE),"X","")</f>
        <v/>
      </c>
      <c r="K84" s="42" t="str">
        <f>IF($A84="","",IF($J84="X",INDEX(NslpCepGroups!$H:$H,MATCH($C84,NslpCepGroups!$C:$C,0)),""))</f>
        <v/>
      </c>
      <c r="L84" s="42" t="str">
        <f>IF($A84="","",IF($J84="X",IF(INDEX(NslpCepGroups!$F:$F,MATCH($C84,NslpCepGroups!$C:$C,0))=0,"Indiv. site",INDEX(NslpCepGroups!$F:$F,MATCH($C84,NslpCepGroups!$C:$C,0))),""))</f>
        <v/>
      </c>
      <c r="M84" s="42" t="str">
        <f>IF($A84="","",IF($J84="X",INDEX(NslpCepGroups!$I:$I,MATCH($C84,NslpCepGroups!$C:$C,0)),""))</f>
        <v/>
      </c>
      <c r="N84" s="45" t="str">
        <f t="shared" si="7"/>
        <v/>
      </c>
    </row>
    <row r="85" spans="1:14" x14ac:dyDescent="0.25">
      <c r="A85" s="25">
        <v>5</v>
      </c>
      <c r="B85" s="30" t="str">
        <f>IF($A85="","",INDEX('LEA-District wide'!$B:$B,MATCH($A85,'LEA-District wide'!$A:$A,0)))</f>
        <v>Anchorage Schools</v>
      </c>
      <c r="C85" s="26">
        <v>50810</v>
      </c>
      <c r="D85" s="26" t="s">
        <v>61</v>
      </c>
      <c r="E85" s="6">
        <f>IF($A85="","",IFERROR(INDEX(CEPIdentifiedStudentsSummary!$D:$D,MATCH($C85,CEPIdentifiedStudentsSummary!$A:$A,0)),0))</f>
        <v>497</v>
      </c>
      <c r="F85" s="6">
        <f>IF($A85="","",IFERROR(INDEX(CEPIdentifiedStudentsSummary!$C:$C,MATCH($C85,CEPIdentifiedStudentsSummary!$A:$A,0)),0))</f>
        <v>38</v>
      </c>
      <c r="G85" s="5">
        <f t="shared" si="8"/>
        <v>7.6458752515090544E-2</v>
      </c>
      <c r="H85" s="35" t="str">
        <f t="shared" si="5"/>
        <v/>
      </c>
      <c r="I85" s="35" t="str">
        <f t="shared" si="6"/>
        <v/>
      </c>
      <c r="J85" s="41" t="str">
        <f>IF(IFERROR(INDEX(NslpCepGroups!$E:$E,MATCH($C85,NslpCepGroups!$C:$C,0))="Special Assistance - CEP",FALSE),"X","")</f>
        <v/>
      </c>
      <c r="K85" s="42" t="str">
        <f>IF($A85="","",IF($J85="X",INDEX(NslpCepGroups!$H:$H,MATCH($C85,NslpCepGroups!$C:$C,0)),""))</f>
        <v/>
      </c>
      <c r="L85" s="42" t="str">
        <f>IF($A85="","",IF($J85="X",IF(INDEX(NslpCepGroups!$F:$F,MATCH($C85,NslpCepGroups!$C:$C,0))=0,"Indiv. site",INDEX(NslpCepGroups!$F:$F,MATCH($C85,NslpCepGroups!$C:$C,0))),""))</f>
        <v/>
      </c>
      <c r="M85" s="42" t="str">
        <f>IF($A85="","",IF($J85="X",INDEX(NslpCepGroups!$I:$I,MATCH($C85,NslpCepGroups!$C:$C,0)),""))</f>
        <v/>
      </c>
      <c r="N85" s="45" t="str">
        <f t="shared" si="7"/>
        <v/>
      </c>
    </row>
    <row r="86" spans="1:14" x14ac:dyDescent="0.25">
      <c r="A86" s="25">
        <v>5</v>
      </c>
      <c r="B86" s="30" t="str">
        <f>IF($A86="","",INDEX('LEA-District wide'!$B:$B,MATCH($A86,'LEA-District wide'!$A:$A,0)))</f>
        <v>Anchorage Schools</v>
      </c>
      <c r="C86" s="26">
        <v>59090</v>
      </c>
      <c r="D86" s="26" t="s">
        <v>410</v>
      </c>
      <c r="E86" s="6">
        <f>IF($A86="","",IFERROR(INDEX(CEPIdentifiedStudentsSummary!$D:$D,MATCH($C86,CEPIdentifiedStudentsSummary!$A:$A,0)),0))</f>
        <v>429</v>
      </c>
      <c r="F86" s="6">
        <f>IF($A86="","",IFERROR(INDEX(CEPIdentifiedStudentsSummary!$C:$C,MATCH($C86,CEPIdentifiedStudentsSummary!$A:$A,0)),0))</f>
        <v>40</v>
      </c>
      <c r="G86" s="5">
        <f t="shared" si="8"/>
        <v>9.3240093240093247E-2</v>
      </c>
      <c r="H86" s="35" t="str">
        <f t="shared" si="5"/>
        <v/>
      </c>
      <c r="I86" s="35" t="str">
        <f t="shared" si="6"/>
        <v/>
      </c>
      <c r="J86" s="41" t="str">
        <f>IF(IFERROR(INDEX(NslpCepGroups!$E:$E,MATCH($C86,NslpCepGroups!$C:$C,0))="Special Assistance - CEP",FALSE),"X","")</f>
        <v/>
      </c>
      <c r="K86" s="42" t="str">
        <f>IF($A86="","",IF($J86="X",INDEX(NslpCepGroups!$H:$H,MATCH($C86,NslpCepGroups!$C:$C,0)),""))</f>
        <v/>
      </c>
      <c r="L86" s="42" t="str">
        <f>IF($A86="","",IF($J86="X",IF(INDEX(NslpCepGroups!$F:$F,MATCH($C86,NslpCepGroups!$C:$C,0))=0,"Indiv. site",INDEX(NslpCepGroups!$F:$F,MATCH($C86,NslpCepGroups!$C:$C,0))),""))</f>
        <v/>
      </c>
      <c r="M86" s="42" t="str">
        <f>IF($A86="","",IF($J86="X",INDEX(NslpCepGroups!$I:$I,MATCH($C86,NslpCepGroups!$C:$C,0)),""))</f>
        <v/>
      </c>
      <c r="N86" s="45" t="str">
        <f t="shared" si="7"/>
        <v/>
      </c>
    </row>
    <row r="87" spans="1:14" x14ac:dyDescent="0.25">
      <c r="A87" s="25">
        <v>5</v>
      </c>
      <c r="B87" s="30" t="str">
        <f>IF($A87="","",INDEX('LEA-District wide'!$B:$B,MATCH($A87,'LEA-District wide'!$A:$A,0)))</f>
        <v>Anchorage Schools</v>
      </c>
      <c r="C87" s="26">
        <v>50600</v>
      </c>
      <c r="D87" s="26" t="s">
        <v>45</v>
      </c>
      <c r="E87" s="6">
        <f>IF($A87="","",IFERROR(INDEX(CEPIdentifiedStudentsSummary!$D:$D,MATCH($C87,CEPIdentifiedStudentsSummary!$A:$A,0)),0))</f>
        <v>421</v>
      </c>
      <c r="F87" s="6">
        <f>IF($A87="","",IFERROR(INDEX(CEPIdentifiedStudentsSummary!$C:$C,MATCH($C87,CEPIdentifiedStudentsSummary!$A:$A,0)),0))</f>
        <v>70</v>
      </c>
      <c r="G87" s="5">
        <f t="shared" si="8"/>
        <v>0.166270783847981</v>
      </c>
      <c r="H87" s="35" t="str">
        <f t="shared" si="5"/>
        <v/>
      </c>
      <c r="I87" s="35" t="str">
        <f t="shared" si="6"/>
        <v/>
      </c>
      <c r="J87" s="41" t="str">
        <f>IF(IFERROR(INDEX(NslpCepGroups!$E:$E,MATCH($C87,NslpCepGroups!$C:$C,0))="Special Assistance - CEP",FALSE),"X","")</f>
        <v/>
      </c>
      <c r="K87" s="42" t="str">
        <f>IF($A87="","",IF($J87="X",INDEX(NslpCepGroups!$H:$H,MATCH($C87,NslpCepGroups!$C:$C,0)),""))</f>
        <v/>
      </c>
      <c r="L87" s="42" t="str">
        <f>IF($A87="","",IF($J87="X",IF(INDEX(NslpCepGroups!$F:$F,MATCH($C87,NslpCepGroups!$C:$C,0))=0,"Indiv. site",INDEX(NslpCepGroups!$F:$F,MATCH($C87,NslpCepGroups!$C:$C,0))),""))</f>
        <v/>
      </c>
      <c r="M87" s="42" t="str">
        <f>IF($A87="","",IF($J87="X",INDEX(NslpCepGroups!$I:$I,MATCH($C87,NslpCepGroups!$C:$C,0)),""))</f>
        <v/>
      </c>
      <c r="N87" s="45" t="str">
        <f t="shared" si="7"/>
        <v/>
      </c>
    </row>
    <row r="88" spans="1:14" x14ac:dyDescent="0.25">
      <c r="A88" s="25">
        <v>5</v>
      </c>
      <c r="B88" s="30" t="str">
        <f>IF($A88="","",INDEX('LEA-District wide'!$B:$B,MATCH($A88,'LEA-District wide'!$A:$A,0)))</f>
        <v>Anchorage Schools</v>
      </c>
      <c r="C88" s="26">
        <v>50610</v>
      </c>
      <c r="D88" s="26" t="s">
        <v>46</v>
      </c>
      <c r="E88" s="6">
        <f>IF($A88="","",IFERROR(INDEX(CEPIdentifiedStudentsSummary!$D:$D,MATCH($C88,CEPIdentifiedStudentsSummary!$A:$A,0)),0))</f>
        <v>702</v>
      </c>
      <c r="F88" s="6">
        <f>IF($A88="","",IFERROR(INDEX(CEPIdentifiedStudentsSummary!$C:$C,MATCH($C88,CEPIdentifiedStudentsSummary!$A:$A,0)),0))</f>
        <v>188</v>
      </c>
      <c r="G88" s="5">
        <f t="shared" si="8"/>
        <v>0.26780626780626782</v>
      </c>
      <c r="H88" s="35" t="str">
        <f t="shared" si="5"/>
        <v/>
      </c>
      <c r="I88" s="35" t="str">
        <f t="shared" si="6"/>
        <v/>
      </c>
      <c r="J88" s="43" t="str">
        <f>IF(IFERROR(INDEX(NslpCepGroups!$E:$E,MATCH($C88,NslpCepGroups!$C:$C,0))="Special Assistance - CEP",FALSE),"X","")</f>
        <v/>
      </c>
      <c r="K88" s="42" t="str">
        <f>IF($A88="","",IF($J88="X",INDEX(NslpCepGroups!$H:$H,MATCH($C88,NslpCepGroups!$C:$C,0)),""))</f>
        <v/>
      </c>
      <c r="L88" s="42" t="str">
        <f>IF($A88="","",IF($J88="X",IF(INDEX(NslpCepGroups!$F:$F,MATCH($C88,NslpCepGroups!$C:$C,0))=0,"Indiv. site",INDEX(NslpCepGroups!$F:$F,MATCH($C88,NslpCepGroups!$C:$C,0))),""))</f>
        <v/>
      </c>
      <c r="M88" s="42" t="str">
        <f>IF($A88="","",IF($J88="X",INDEX(NslpCepGroups!$I:$I,MATCH($C88,NslpCepGroups!$C:$C,0)),""))</f>
        <v/>
      </c>
      <c r="N88" s="45" t="str">
        <f t="shared" si="7"/>
        <v/>
      </c>
    </row>
    <row r="89" spans="1:14" x14ac:dyDescent="0.25">
      <c r="A89" s="25">
        <v>5</v>
      </c>
      <c r="B89" s="30" t="str">
        <f>IF($A89="","",INDEX('LEA-District wide'!$B:$B,MATCH($A89,'LEA-District wide'!$A:$A,0)))</f>
        <v>Anchorage Schools</v>
      </c>
      <c r="C89" s="26">
        <v>50620</v>
      </c>
      <c r="D89" s="26" t="s">
        <v>47</v>
      </c>
      <c r="E89" s="6">
        <f>IF($A89="","",IFERROR(INDEX(CEPIdentifiedStudentsSummary!$D:$D,MATCH($C89,CEPIdentifiedStudentsSummary!$A:$A,0)),0))</f>
        <v>274</v>
      </c>
      <c r="F89" s="6">
        <f>IF($A89="","",IFERROR(INDEX(CEPIdentifiedStudentsSummary!$C:$C,MATCH($C89,CEPIdentifiedStudentsSummary!$A:$A,0)),0))</f>
        <v>134</v>
      </c>
      <c r="G89" s="5">
        <f t="shared" si="8"/>
        <v>0.48905109489051096</v>
      </c>
      <c r="H89" s="35" t="str">
        <f t="shared" si="5"/>
        <v/>
      </c>
      <c r="I89" s="35" t="str">
        <f t="shared" si="6"/>
        <v>X</v>
      </c>
      <c r="J89" s="41" t="str">
        <f>IF(IFERROR(INDEX(NslpCepGroups!$E:$E,MATCH($C89,NslpCepGroups!$C:$C,0))="Special Assistance - CEP",FALSE),"X","")</f>
        <v>X</v>
      </c>
      <c r="K89" s="42" t="str">
        <f>IF($A89="","",IF($J89="X",INDEX(NslpCepGroups!$H:$H,MATCH($C89,NslpCepGroups!$C:$C,0)),""))</f>
        <v>2022 - 2023</v>
      </c>
      <c r="L89" s="42" t="str">
        <f>IF($A89="","",IF($J89="X",IF(INDEX(NslpCepGroups!$F:$F,MATCH($C89,NslpCepGroups!$C:$C,0))=0,"Indiv. site",INDEX(NslpCepGroups!$F:$F,MATCH($C89,NslpCepGroups!$C:$C,0))),""))</f>
        <v>Group C</v>
      </c>
      <c r="M89" s="42" t="str">
        <f>IF($A89="","",IF($J89="X",INDEX(NslpCepGroups!$I:$I,MATCH($C89,NslpCepGroups!$C:$C,0)),""))</f>
        <v>2025 - 2026</v>
      </c>
      <c r="N89" s="45" t="str">
        <f t="shared" si="7"/>
        <v/>
      </c>
    </row>
    <row r="90" spans="1:14" x14ac:dyDescent="0.25">
      <c r="A90" s="25">
        <v>5</v>
      </c>
      <c r="B90" s="30" t="str">
        <f>IF($A90="","",INDEX('LEA-District wide'!$B:$B,MATCH($A90,'LEA-District wide'!$A:$A,0)))</f>
        <v>Anchorage Schools</v>
      </c>
      <c r="C90" s="26">
        <v>57130</v>
      </c>
      <c r="D90" s="26" t="s">
        <v>404</v>
      </c>
      <c r="E90" s="6">
        <f>IF($A90="","",IFERROR(INDEX(CEPIdentifiedStudentsSummary!$D:$D,MATCH($C90,CEPIdentifiedStudentsSummary!$A:$A,0)),0))</f>
        <v>183</v>
      </c>
      <c r="F90" s="6">
        <f>IF($A90="","",IFERROR(INDEX(CEPIdentifiedStudentsSummary!$C:$C,MATCH($C90,CEPIdentifiedStudentsSummary!$A:$A,0)),0))</f>
        <v>72</v>
      </c>
      <c r="G90" s="5">
        <f t="shared" si="8"/>
        <v>0.39344262295081966</v>
      </c>
      <c r="H90" s="35" t="str">
        <f t="shared" si="5"/>
        <v>X</v>
      </c>
      <c r="I90" s="35" t="str">
        <f t="shared" si="6"/>
        <v/>
      </c>
      <c r="J90" s="41" t="str">
        <f>IF(IFERROR(INDEX(NslpCepGroups!$E:$E,MATCH($C90,NslpCepGroups!$C:$C,0))="Special Assistance - CEP",FALSE),"X","")</f>
        <v/>
      </c>
      <c r="K90" s="42" t="str">
        <f>IF($A90="","",IF($J90="X",INDEX(NslpCepGroups!$H:$H,MATCH($C90,NslpCepGroups!$C:$C,0)),""))</f>
        <v/>
      </c>
      <c r="L90" s="42" t="str">
        <f>IF($A90="","",IF($J90="X",IF(INDEX(NslpCepGroups!$F:$F,MATCH($C90,NslpCepGroups!$C:$C,0))=0,"Indiv. site",INDEX(NslpCepGroups!$F:$F,MATCH($C90,NslpCepGroups!$C:$C,0))),""))</f>
        <v/>
      </c>
      <c r="M90" s="42" t="str">
        <f>IF($A90="","",IF($J90="X",INDEX(NslpCepGroups!$I:$I,MATCH($C90,NslpCepGroups!$C:$C,0)),""))</f>
        <v/>
      </c>
      <c r="N90" s="45" t="str">
        <f t="shared" si="7"/>
        <v/>
      </c>
    </row>
    <row r="91" spans="1:14" x14ac:dyDescent="0.25">
      <c r="A91" s="25">
        <v>5</v>
      </c>
      <c r="B91" s="30" t="str">
        <f>IF($A91="","",INDEX('LEA-District wide'!$B:$B,MATCH($A91,'LEA-District wide'!$A:$A,0)))</f>
        <v>Anchorage Schools</v>
      </c>
      <c r="C91" s="26">
        <v>50640</v>
      </c>
      <c r="D91" s="26" t="s">
        <v>48</v>
      </c>
      <c r="E91" s="6">
        <f>IF($A91="","",IFERROR(INDEX(CEPIdentifiedStudentsSummary!$D:$D,MATCH($C91,CEPIdentifiedStudentsSummary!$A:$A,0)),0))</f>
        <v>501</v>
      </c>
      <c r="F91" s="6">
        <f>IF($A91="","",IFERROR(INDEX(CEPIdentifiedStudentsSummary!$C:$C,MATCH($C91,CEPIdentifiedStudentsSummary!$A:$A,0)),0))</f>
        <v>122</v>
      </c>
      <c r="G91" s="5">
        <f t="shared" si="8"/>
        <v>0.2435129740518962</v>
      </c>
      <c r="H91" s="35" t="str">
        <f t="shared" si="5"/>
        <v/>
      </c>
      <c r="I91" s="35" t="str">
        <f t="shared" si="6"/>
        <v/>
      </c>
      <c r="J91" s="41" t="str">
        <f>IF(IFERROR(INDEX(NslpCepGroups!$E:$E,MATCH($C91,NslpCepGroups!$C:$C,0))="Special Assistance - CEP",FALSE),"X","")</f>
        <v/>
      </c>
      <c r="K91" s="42" t="str">
        <f>IF($A91="","",IF($J91="X",INDEX(NslpCepGroups!$H:$H,MATCH($C91,NslpCepGroups!$C:$C,0)),""))</f>
        <v/>
      </c>
      <c r="L91" s="42" t="str">
        <f>IF($A91="","",IF($J91="X",IF(INDEX(NslpCepGroups!$F:$F,MATCH($C91,NslpCepGroups!$C:$C,0))=0,"Indiv. site",INDEX(NslpCepGroups!$F:$F,MATCH($C91,NslpCepGroups!$C:$C,0))),""))</f>
        <v/>
      </c>
      <c r="M91" s="42" t="str">
        <f>IF($A91="","",IF($J91="X",INDEX(NslpCepGroups!$I:$I,MATCH($C91,NslpCepGroups!$C:$C,0)),""))</f>
        <v/>
      </c>
      <c r="N91" s="45" t="str">
        <f t="shared" si="7"/>
        <v/>
      </c>
    </row>
    <row r="92" spans="1:14" x14ac:dyDescent="0.25">
      <c r="A92" s="25">
        <v>5</v>
      </c>
      <c r="B92" s="30" t="str">
        <f>IF($A92="","",INDEX('LEA-District wide'!$B:$B,MATCH($A92,'LEA-District wide'!$A:$A,0)))</f>
        <v>Anchorage Schools</v>
      </c>
      <c r="C92" s="26">
        <v>50650</v>
      </c>
      <c r="D92" s="26" t="s">
        <v>49</v>
      </c>
      <c r="E92" s="6">
        <f>IF($A92="","",IFERROR(INDEX(CEPIdentifiedStudentsSummary!$D:$D,MATCH($C92,CEPIdentifiedStudentsSummary!$A:$A,0)),0))</f>
        <v>382</v>
      </c>
      <c r="F92" s="6">
        <f>IF($A92="","",IFERROR(INDEX(CEPIdentifiedStudentsSummary!$C:$C,MATCH($C92,CEPIdentifiedStudentsSummary!$A:$A,0)),0))</f>
        <v>93</v>
      </c>
      <c r="G92" s="5">
        <f t="shared" si="8"/>
        <v>0.24345549738219896</v>
      </c>
      <c r="H92" s="35" t="str">
        <f t="shared" si="5"/>
        <v/>
      </c>
      <c r="I92" s="35" t="str">
        <f t="shared" si="6"/>
        <v/>
      </c>
      <c r="J92" s="41" t="str">
        <f>IF(IFERROR(INDEX(NslpCepGroups!$E:$E,MATCH($C92,NslpCepGroups!$C:$C,0))="Special Assistance - CEP",FALSE),"X","")</f>
        <v/>
      </c>
      <c r="K92" s="42" t="str">
        <f>IF($A92="","",IF($J92="X",INDEX(NslpCepGroups!$H:$H,MATCH($C92,NslpCepGroups!$C:$C,0)),""))</f>
        <v/>
      </c>
      <c r="L92" s="42" t="str">
        <f>IF($A92="","",IF($J92="X",IF(INDEX(NslpCepGroups!$F:$F,MATCH($C92,NslpCepGroups!$C:$C,0))=0,"Indiv. site",INDEX(NslpCepGroups!$F:$F,MATCH($C92,NslpCepGroups!$C:$C,0))),""))</f>
        <v/>
      </c>
      <c r="M92" s="42" t="str">
        <f>IF($A92="","",IF($J92="X",INDEX(NslpCepGroups!$I:$I,MATCH($C92,NslpCepGroups!$C:$C,0)),""))</f>
        <v/>
      </c>
      <c r="N92" s="45" t="str">
        <f t="shared" si="7"/>
        <v/>
      </c>
    </row>
    <row r="93" spans="1:14" x14ac:dyDescent="0.25">
      <c r="A93" s="25">
        <v>5</v>
      </c>
      <c r="B93" s="30" t="str">
        <f>IF($A93="","",INDEX('LEA-District wide'!$B:$B,MATCH($A93,'LEA-District wide'!$A:$A,0)))</f>
        <v>Anchorage Schools</v>
      </c>
      <c r="C93" s="26">
        <v>50660</v>
      </c>
      <c r="D93" s="26" t="s">
        <v>50</v>
      </c>
      <c r="E93" s="6">
        <f>IF($A93="","",IFERROR(INDEX(CEPIdentifiedStudentsSummary!$D:$D,MATCH($C93,CEPIdentifiedStudentsSummary!$A:$A,0)),0))</f>
        <v>1474</v>
      </c>
      <c r="F93" s="6">
        <f>IF($A93="","",IFERROR(INDEX(CEPIdentifiedStudentsSummary!$C:$C,MATCH($C93,CEPIdentifiedStudentsSummary!$A:$A,0)),0))</f>
        <v>298</v>
      </c>
      <c r="G93" s="5">
        <f t="shared" si="8"/>
        <v>0.20217096336499321</v>
      </c>
      <c r="H93" s="35" t="str">
        <f t="shared" si="5"/>
        <v/>
      </c>
      <c r="I93" s="35" t="str">
        <f t="shared" si="6"/>
        <v/>
      </c>
      <c r="J93" s="43" t="str">
        <f>IF(IFERROR(INDEX(NslpCepGroups!$E:$E,MATCH($C93,NslpCepGroups!$C:$C,0))="Special Assistance - CEP",FALSE),"X","")</f>
        <v/>
      </c>
      <c r="K93" s="42" t="str">
        <f>IF($A93="","",IF($J93="X",INDEX(NslpCepGroups!$H:$H,MATCH($C93,NslpCepGroups!$C:$C,0)),""))</f>
        <v/>
      </c>
      <c r="L93" s="42" t="str">
        <f>IF($A93="","",IF($J93="X",IF(INDEX(NslpCepGroups!$F:$F,MATCH($C93,NslpCepGroups!$C:$C,0))=0,"Indiv. site",INDEX(NslpCepGroups!$F:$F,MATCH($C93,NslpCepGroups!$C:$C,0))),""))</f>
        <v/>
      </c>
      <c r="M93" s="42" t="str">
        <f>IF($A93="","",IF($J93="X",INDEX(NslpCepGroups!$I:$I,MATCH($C93,NslpCepGroups!$C:$C,0)),""))</f>
        <v/>
      </c>
      <c r="N93" s="45" t="str">
        <f t="shared" si="7"/>
        <v/>
      </c>
    </row>
    <row r="94" spans="1:14" x14ac:dyDescent="0.25">
      <c r="A94" s="25">
        <v>5</v>
      </c>
      <c r="B94" s="30" t="str">
        <f>IF($A94="","",INDEX('LEA-District wide'!$B:$B,MATCH($A94,'LEA-District wide'!$A:$A,0)))</f>
        <v>Anchorage Schools</v>
      </c>
      <c r="C94" s="26">
        <v>51120</v>
      </c>
      <c r="D94" s="26" t="s">
        <v>375</v>
      </c>
      <c r="E94" s="6">
        <f>IF($A94="","",IFERROR(INDEX(CEPIdentifiedStudentsSummary!$D:$D,MATCH($C94,CEPIdentifiedStudentsSummary!$A:$A,0)),0))</f>
        <v>1285</v>
      </c>
      <c r="F94" s="6">
        <f>IF($A94="","",IFERROR(INDEX(CEPIdentifiedStudentsSummary!$C:$C,MATCH($C94,CEPIdentifiedStudentsSummary!$A:$A,0)),0))</f>
        <v>134</v>
      </c>
      <c r="G94" s="5">
        <f t="shared" si="8"/>
        <v>0.10428015564202335</v>
      </c>
      <c r="H94" s="35" t="str">
        <f t="shared" si="5"/>
        <v/>
      </c>
      <c r="I94" s="35" t="str">
        <f t="shared" si="6"/>
        <v/>
      </c>
      <c r="J94" s="41" t="str">
        <f>IF(IFERROR(INDEX(NslpCepGroups!$E:$E,MATCH($C94,NslpCepGroups!$C:$C,0))="Special Assistance - CEP",FALSE),"X","")</f>
        <v/>
      </c>
      <c r="K94" s="42" t="str">
        <f>IF($A94="","",IF($J94="X",INDEX(NslpCepGroups!$H:$H,MATCH($C94,NslpCepGroups!$C:$C,0)),""))</f>
        <v/>
      </c>
      <c r="L94" s="42" t="str">
        <f>IF($A94="","",IF($J94="X",IF(INDEX(NslpCepGroups!$F:$F,MATCH($C94,NslpCepGroups!$C:$C,0))=0,"Indiv. site",INDEX(NslpCepGroups!$F:$F,MATCH($C94,NslpCepGroups!$C:$C,0))),""))</f>
        <v/>
      </c>
      <c r="M94" s="42" t="str">
        <f>IF($A94="","",IF($J94="X",INDEX(NslpCepGroups!$I:$I,MATCH($C94,NslpCepGroups!$C:$C,0)),""))</f>
        <v/>
      </c>
      <c r="N94" s="45" t="str">
        <f t="shared" si="7"/>
        <v/>
      </c>
    </row>
    <row r="95" spans="1:14" x14ac:dyDescent="0.25">
      <c r="A95" s="25">
        <v>5</v>
      </c>
      <c r="B95" s="30" t="str">
        <f>IF($A95="","",INDEX('LEA-District wide'!$B:$B,MATCH($A95,'LEA-District wide'!$A:$A,0)))</f>
        <v>Anchorage Schools</v>
      </c>
      <c r="C95" s="26">
        <v>50890</v>
      </c>
      <c r="D95" s="26" t="s">
        <v>65</v>
      </c>
      <c r="E95" s="6">
        <f>IF($A95="","",IFERROR(INDEX(CEPIdentifiedStudentsSummary!$D:$D,MATCH($C95,CEPIdentifiedStudentsSummary!$A:$A,0)),0))</f>
        <v>353</v>
      </c>
      <c r="F95" s="6">
        <f>IF($A95="","",IFERROR(INDEX(CEPIdentifiedStudentsSummary!$C:$C,MATCH($C95,CEPIdentifiedStudentsSummary!$A:$A,0)),0))</f>
        <v>180</v>
      </c>
      <c r="G95" s="5">
        <f t="shared" si="8"/>
        <v>0.50991501416430596</v>
      </c>
      <c r="H95" s="35" t="str">
        <f t="shared" si="5"/>
        <v/>
      </c>
      <c r="I95" s="35" t="str">
        <f t="shared" si="6"/>
        <v>X</v>
      </c>
      <c r="J95" s="41" t="str">
        <f>IF(IFERROR(INDEX(NslpCepGroups!$E:$E,MATCH($C95,NslpCepGroups!$C:$C,0))="Special Assistance - CEP",FALSE),"X","")</f>
        <v>X</v>
      </c>
      <c r="K95" s="42" t="str">
        <f>IF($A95="","",IF($J95="X",INDEX(NslpCepGroups!$H:$H,MATCH($C95,NslpCepGroups!$C:$C,0)),""))</f>
        <v>2022 - 2023</v>
      </c>
      <c r="L95" s="42" t="str">
        <f>IF($A95="","",IF($J95="X",IF(INDEX(NslpCepGroups!$F:$F,MATCH($C95,NslpCepGroups!$C:$C,0))=0,"Indiv. site",INDEX(NslpCepGroups!$F:$F,MATCH($C95,NslpCepGroups!$C:$C,0))),""))</f>
        <v>Group B</v>
      </c>
      <c r="M95" s="42" t="str">
        <f>IF($A95="","",IF($J95="X",INDEX(NslpCepGroups!$I:$I,MATCH($C95,NslpCepGroups!$C:$C,0)),""))</f>
        <v>2025 - 2026</v>
      </c>
      <c r="N95" s="45" t="str">
        <f t="shared" si="7"/>
        <v/>
      </c>
    </row>
    <row r="96" spans="1:14" x14ac:dyDescent="0.25">
      <c r="A96" s="25">
        <v>5</v>
      </c>
      <c r="B96" s="30" t="str">
        <f>IF($A96="","",INDEX('LEA-District wide'!$B:$B,MATCH($A96,'LEA-District wide'!$A:$A,0)))</f>
        <v>Anchorage Schools</v>
      </c>
      <c r="C96" s="26">
        <v>50670</v>
      </c>
      <c r="D96" s="26" t="s">
        <v>399</v>
      </c>
      <c r="E96" s="6">
        <f>IF($A96="","",IFERROR(INDEX(CEPIdentifiedStudentsSummary!$D:$D,MATCH($C96,CEPIdentifiedStudentsSummary!$A:$A,0)),0))</f>
        <v>232</v>
      </c>
      <c r="F96" s="6">
        <f>IF($A96="","",IFERROR(INDEX(CEPIdentifiedStudentsSummary!$C:$C,MATCH($C96,CEPIdentifiedStudentsSummary!$A:$A,0)),0))</f>
        <v>31</v>
      </c>
      <c r="G96" s="5">
        <f t="shared" si="8"/>
        <v>0.1336206896551724</v>
      </c>
      <c r="H96" s="35" t="str">
        <f t="shared" si="5"/>
        <v/>
      </c>
      <c r="I96" s="35" t="str">
        <f t="shared" si="6"/>
        <v/>
      </c>
      <c r="J96" s="41" t="str">
        <f>IF(IFERROR(INDEX(NslpCepGroups!$E:$E,MATCH($C96,NslpCepGroups!$C:$C,0))="Special Assistance - CEP",FALSE),"X","")</f>
        <v/>
      </c>
      <c r="K96" s="42" t="str">
        <f>IF($A96="","",IF($J96="X",INDEX(NslpCepGroups!$H:$H,MATCH($C96,NslpCepGroups!$C:$C,0)),""))</f>
        <v/>
      </c>
      <c r="L96" s="42" t="str">
        <f>IF($A96="","",IF($J96="X",IF(INDEX(NslpCepGroups!$F:$F,MATCH($C96,NslpCepGroups!$C:$C,0))=0,"Indiv. site",INDEX(NslpCepGroups!$F:$F,MATCH($C96,NslpCepGroups!$C:$C,0))),""))</f>
        <v/>
      </c>
      <c r="M96" s="42" t="str">
        <f>IF($A96="","",IF($J96="X",INDEX(NslpCepGroups!$I:$I,MATCH($C96,NslpCepGroups!$C:$C,0)),""))</f>
        <v/>
      </c>
      <c r="N96" s="45" t="str">
        <f t="shared" si="7"/>
        <v/>
      </c>
    </row>
    <row r="97" spans="1:14" x14ac:dyDescent="0.25">
      <c r="A97" s="25">
        <v>5</v>
      </c>
      <c r="B97" s="30" t="str">
        <f>IF($A97="","",INDEX('LEA-District wide'!$B:$B,MATCH($A97,'LEA-District wide'!$A:$A,0)))</f>
        <v>Anchorage Schools</v>
      </c>
      <c r="C97" s="26">
        <v>50680</v>
      </c>
      <c r="D97" s="26" t="s">
        <v>51</v>
      </c>
      <c r="E97" s="6">
        <f>IF($A97="","",IFERROR(INDEX(CEPIdentifiedStudentsSummary!$D:$D,MATCH($C97,CEPIdentifiedStudentsSummary!$A:$A,0)),0))</f>
        <v>376</v>
      </c>
      <c r="F97" s="6">
        <f>IF($A97="","",IFERROR(INDEX(CEPIdentifiedStudentsSummary!$C:$C,MATCH($C97,CEPIdentifiedStudentsSummary!$A:$A,0)),0))</f>
        <v>140</v>
      </c>
      <c r="G97" s="5">
        <f t="shared" si="8"/>
        <v>0.37234042553191488</v>
      </c>
      <c r="H97" s="35" t="str">
        <f t="shared" si="5"/>
        <v>X</v>
      </c>
      <c r="I97" s="35" t="str">
        <f t="shared" si="6"/>
        <v/>
      </c>
      <c r="J97" s="43" t="str">
        <f>IF(IFERROR(INDEX(NslpCepGroups!$E:$E,MATCH($C97,NslpCepGroups!$C:$C,0))="Special Assistance - CEP",FALSE),"X","")</f>
        <v/>
      </c>
      <c r="K97" s="42" t="str">
        <f>IF($A97="","",IF($J97="X",INDEX(NslpCepGroups!$H:$H,MATCH($C97,NslpCepGroups!$C:$C,0)),""))</f>
        <v/>
      </c>
      <c r="L97" s="42" t="str">
        <f>IF($A97="","",IF($J97="X",IF(INDEX(NslpCepGroups!$F:$F,MATCH($C97,NslpCepGroups!$C:$C,0))=0,"Indiv. site",INDEX(NslpCepGroups!$F:$F,MATCH($C97,NslpCepGroups!$C:$C,0))),""))</f>
        <v/>
      </c>
      <c r="M97" s="42" t="str">
        <f>IF($A97="","",IF($J97="X",INDEX(NslpCepGroups!$I:$I,MATCH($C97,NslpCepGroups!$C:$C,0)),""))</f>
        <v/>
      </c>
      <c r="N97" s="45" t="str">
        <f t="shared" si="7"/>
        <v/>
      </c>
    </row>
    <row r="98" spans="1:14" x14ac:dyDescent="0.25">
      <c r="A98" s="25">
        <v>5</v>
      </c>
      <c r="B98" s="30" t="str">
        <f>IF($A98="","",INDEX('LEA-District wide'!$B:$B,MATCH($A98,'LEA-District wide'!$A:$A,0)))</f>
        <v>Anchorage Schools</v>
      </c>
      <c r="C98" s="26">
        <v>50690</v>
      </c>
      <c r="D98" s="26" t="s">
        <v>52</v>
      </c>
      <c r="E98" s="6">
        <f>IF($A98="","",IFERROR(INDEX(CEPIdentifiedStudentsSummary!$D:$D,MATCH($C98,CEPIdentifiedStudentsSummary!$A:$A,0)),0))</f>
        <v>305</v>
      </c>
      <c r="F98" s="6">
        <f>IF($A98="","",IFERROR(INDEX(CEPIdentifiedStudentsSummary!$C:$C,MATCH($C98,CEPIdentifiedStudentsSummary!$A:$A,0)),0))</f>
        <v>104</v>
      </c>
      <c r="G98" s="5">
        <f t="shared" si="8"/>
        <v>0.34098360655737703</v>
      </c>
      <c r="H98" s="35" t="str">
        <f t="shared" si="5"/>
        <v>X</v>
      </c>
      <c r="I98" s="35" t="str">
        <f t="shared" si="6"/>
        <v/>
      </c>
      <c r="J98" s="43" t="str">
        <f>IF(IFERROR(INDEX(NslpCepGroups!$E:$E,MATCH($C98,NslpCepGroups!$C:$C,0))="Special Assistance - CEP",FALSE),"X","")</f>
        <v>X</v>
      </c>
      <c r="K98" s="42" t="str">
        <f>IF($A98="","",IF($J98="X",INDEX(NslpCepGroups!$H:$H,MATCH($C98,NslpCepGroups!$C:$C,0)),""))</f>
        <v>2022 - 2023</v>
      </c>
      <c r="L98" s="42" t="str">
        <f>IF($A98="","",IF($J98="X",IF(INDEX(NslpCepGroups!$F:$F,MATCH($C98,NslpCepGroups!$C:$C,0))=0,"Indiv. site",INDEX(NslpCepGroups!$F:$F,MATCH($C98,NslpCepGroups!$C:$C,0))),""))</f>
        <v>Group B</v>
      </c>
      <c r="M98" s="42" t="str">
        <f>IF($A98="","",IF($J98="X",INDEX(NslpCepGroups!$I:$I,MATCH($C98,NslpCepGroups!$C:$C,0)),""))</f>
        <v>2025 - 2026</v>
      </c>
      <c r="N98" s="45" t="str">
        <f t="shared" si="7"/>
        <v/>
      </c>
    </row>
    <row r="99" spans="1:14" x14ac:dyDescent="0.25">
      <c r="A99" s="25">
        <v>5</v>
      </c>
      <c r="B99" s="30" t="str">
        <f>IF($A99="","",INDEX('LEA-District wide'!$B:$B,MATCH($A99,'LEA-District wide'!$A:$A,0)))</f>
        <v>Anchorage Schools</v>
      </c>
      <c r="C99" s="26">
        <v>51110</v>
      </c>
      <c r="D99" s="26" t="s">
        <v>76</v>
      </c>
      <c r="E99" s="6">
        <f>IF($A99="","",IFERROR(INDEX(CEPIdentifiedStudentsSummary!$D:$D,MATCH($C99,CEPIdentifiedStudentsSummary!$A:$A,0)),0))</f>
        <v>416</v>
      </c>
      <c r="F99" s="6">
        <f>IF($A99="","",IFERROR(INDEX(CEPIdentifiedStudentsSummary!$C:$C,MATCH($C99,CEPIdentifiedStudentsSummary!$A:$A,0)),0))</f>
        <v>77</v>
      </c>
      <c r="G99" s="5">
        <f t="shared" si="8"/>
        <v>0.18509615384615385</v>
      </c>
      <c r="H99" s="35" t="str">
        <f t="shared" si="5"/>
        <v/>
      </c>
      <c r="I99" s="35" t="str">
        <f t="shared" si="6"/>
        <v/>
      </c>
      <c r="J99" s="41" t="str">
        <f>IF(IFERROR(INDEX(NslpCepGroups!$E:$E,MATCH($C99,NslpCepGroups!$C:$C,0))="Special Assistance - CEP",FALSE),"X","")</f>
        <v/>
      </c>
      <c r="K99" s="42" t="str">
        <f>IF($A99="","",IF($J99="X",INDEX(NslpCepGroups!$H:$H,MATCH($C99,NslpCepGroups!$C:$C,0)),""))</f>
        <v/>
      </c>
      <c r="L99" s="42" t="str">
        <f>IF($A99="","",IF($J99="X",IF(INDEX(NslpCepGroups!$F:$F,MATCH($C99,NslpCepGroups!$C:$C,0))=0,"Indiv. site",INDEX(NslpCepGroups!$F:$F,MATCH($C99,NslpCepGroups!$C:$C,0))),""))</f>
        <v/>
      </c>
      <c r="M99" s="42" t="str">
        <f>IF($A99="","",IF($J99="X",INDEX(NslpCepGroups!$I:$I,MATCH($C99,NslpCepGroups!$C:$C,0)),""))</f>
        <v/>
      </c>
      <c r="N99" s="45" t="str">
        <f t="shared" si="7"/>
        <v/>
      </c>
    </row>
    <row r="100" spans="1:14" x14ac:dyDescent="0.25">
      <c r="A100" s="25">
        <v>5</v>
      </c>
      <c r="B100" s="30" t="str">
        <f>IF($A100="","",INDEX('LEA-District wide'!$B:$B,MATCH($A100,'LEA-District wide'!$A:$A,0)))</f>
        <v>Anchorage Schools</v>
      </c>
      <c r="C100" s="26">
        <v>50700</v>
      </c>
      <c r="D100" s="26" t="s">
        <v>53</v>
      </c>
      <c r="E100" s="6">
        <f>IF($A100="","",IFERROR(INDEX(CEPIdentifiedStudentsSummary!$D:$D,MATCH($C100,CEPIdentifiedStudentsSummary!$A:$A,0)),0))</f>
        <v>359</v>
      </c>
      <c r="F100" s="6">
        <f>IF($A100="","",IFERROR(INDEX(CEPIdentifiedStudentsSummary!$C:$C,MATCH($C100,CEPIdentifiedStudentsSummary!$A:$A,0)),0))</f>
        <v>117</v>
      </c>
      <c r="G100" s="5">
        <f t="shared" si="8"/>
        <v>0.32590529247910865</v>
      </c>
      <c r="H100" s="35" t="str">
        <f t="shared" si="5"/>
        <v>X</v>
      </c>
      <c r="I100" s="35" t="str">
        <f t="shared" si="6"/>
        <v/>
      </c>
      <c r="J100" s="43" t="str">
        <f>IF(IFERROR(INDEX(NslpCepGroups!$E:$E,MATCH($C100,NslpCepGroups!$C:$C,0))="Special Assistance - CEP",FALSE),"X","")</f>
        <v/>
      </c>
      <c r="K100" s="42" t="str">
        <f>IF($A100="","",IF($J100="X",INDEX(NslpCepGroups!$H:$H,MATCH($C100,NslpCepGroups!$C:$C,0)),""))</f>
        <v/>
      </c>
      <c r="L100" s="42" t="str">
        <f>IF($A100="","",IF($J100="X",IF(INDEX(NslpCepGroups!$F:$F,MATCH($C100,NslpCepGroups!$C:$C,0))=0,"Indiv. site",INDEX(NslpCepGroups!$F:$F,MATCH($C100,NslpCepGroups!$C:$C,0))),""))</f>
        <v/>
      </c>
      <c r="M100" s="42" t="str">
        <f>IF($A100="","",IF($J100="X",INDEX(NslpCepGroups!$I:$I,MATCH($C100,NslpCepGroups!$C:$C,0)),""))</f>
        <v/>
      </c>
      <c r="N100" s="45" t="str">
        <f t="shared" si="7"/>
        <v/>
      </c>
    </row>
    <row r="101" spans="1:14" x14ac:dyDescent="0.25">
      <c r="A101" s="25">
        <v>5</v>
      </c>
      <c r="B101" s="30" t="str">
        <f>IF($A101="","",INDEX('LEA-District wide'!$B:$B,MATCH($A101,'LEA-District wide'!$A:$A,0)))</f>
        <v>Anchorage Schools</v>
      </c>
      <c r="C101" s="26">
        <v>50710</v>
      </c>
      <c r="D101" s="26" t="s">
        <v>54</v>
      </c>
      <c r="E101" s="6">
        <f>IF($A101="","",IFERROR(INDEX(CEPIdentifiedStudentsSummary!$D:$D,MATCH($C101,CEPIdentifiedStudentsSummary!$A:$A,0)),0))</f>
        <v>325</v>
      </c>
      <c r="F101" s="6">
        <f>IF($A101="","",IFERROR(INDEX(CEPIdentifiedStudentsSummary!$C:$C,MATCH($C101,CEPIdentifiedStudentsSummary!$A:$A,0)),0))</f>
        <v>113</v>
      </c>
      <c r="G101" s="5">
        <f t="shared" si="8"/>
        <v>0.34769230769230769</v>
      </c>
      <c r="H101" s="35" t="str">
        <f t="shared" si="5"/>
        <v>X</v>
      </c>
      <c r="I101" s="35" t="str">
        <f t="shared" si="6"/>
        <v/>
      </c>
      <c r="J101" s="41" t="str">
        <f>IF(IFERROR(INDEX(NslpCepGroups!$E:$E,MATCH($C101,NslpCepGroups!$C:$C,0))="Special Assistance - CEP",FALSE),"X","")</f>
        <v/>
      </c>
      <c r="K101" s="42" t="str">
        <f>IF($A101="","",IF($J101="X",INDEX(NslpCepGroups!$H:$H,MATCH($C101,NslpCepGroups!$C:$C,0)),""))</f>
        <v/>
      </c>
      <c r="L101" s="42" t="str">
        <f>IF($A101="","",IF($J101="X",IF(INDEX(NslpCepGroups!$F:$F,MATCH($C101,NslpCepGroups!$C:$C,0))=0,"Indiv. site",INDEX(NslpCepGroups!$F:$F,MATCH($C101,NslpCepGroups!$C:$C,0))),""))</f>
        <v/>
      </c>
      <c r="M101" s="42" t="str">
        <f>IF($A101="","",IF($J101="X",INDEX(NslpCepGroups!$I:$I,MATCH($C101,NslpCepGroups!$C:$C,0)),""))</f>
        <v/>
      </c>
      <c r="N101" s="45" t="str">
        <f t="shared" si="7"/>
        <v/>
      </c>
    </row>
    <row r="102" spans="1:14" x14ac:dyDescent="0.25">
      <c r="A102" s="25">
        <v>5</v>
      </c>
      <c r="B102" s="30" t="str">
        <f>IF($A102="","",INDEX('LEA-District wide'!$B:$B,MATCH($A102,'LEA-District wide'!$A:$A,0)))</f>
        <v>Anchorage Schools</v>
      </c>
      <c r="C102" s="26">
        <v>50340</v>
      </c>
      <c r="D102" s="26" t="s">
        <v>398</v>
      </c>
      <c r="E102" s="6">
        <f>IF($A102="","",IFERROR(INDEX(CEPIdentifiedStudentsSummary!$D:$D,MATCH($C102,CEPIdentifiedStudentsSummary!$A:$A,0)),0))</f>
        <v>0</v>
      </c>
      <c r="F102" s="6">
        <f>IF($A102="","",IFERROR(INDEX(CEPIdentifiedStudentsSummary!$C:$C,MATCH($C102,CEPIdentifiedStudentsSummary!$A:$A,0)),0))</f>
        <v>0</v>
      </c>
      <c r="G102" s="5" t="str">
        <f t="shared" si="8"/>
        <v>N/A</v>
      </c>
      <c r="H102" s="35" t="str">
        <f t="shared" si="5"/>
        <v/>
      </c>
      <c r="I102" s="35" t="str">
        <f t="shared" si="6"/>
        <v/>
      </c>
      <c r="J102" s="41" t="str">
        <f>IF(IFERROR(INDEX(NslpCepGroups!$E:$E,MATCH($C102,NslpCepGroups!$C:$C,0))="Special Assistance - CEP",FALSE),"X","")</f>
        <v/>
      </c>
      <c r="K102" s="42" t="str">
        <f>IF($A102="","",IF($J102="X",INDEX(NslpCepGroups!$H:$H,MATCH($C102,NslpCepGroups!$C:$C,0)),""))</f>
        <v/>
      </c>
      <c r="L102" s="42" t="str">
        <f>IF($A102="","",IF($J102="X",IF(INDEX(NslpCepGroups!$F:$F,MATCH($C102,NslpCepGroups!$C:$C,0))=0,"Indiv. site",INDEX(NslpCepGroups!$F:$F,MATCH($C102,NslpCepGroups!$C:$C,0))),""))</f>
        <v/>
      </c>
      <c r="M102" s="42" t="str">
        <f>IF($A102="","",IF($J102="X",INDEX(NslpCepGroups!$I:$I,MATCH($C102,NslpCepGroups!$C:$C,0)),""))</f>
        <v/>
      </c>
      <c r="N102" s="45" t="str">
        <f t="shared" si="7"/>
        <v/>
      </c>
    </row>
    <row r="103" spans="1:14" x14ac:dyDescent="0.25">
      <c r="A103" s="25">
        <v>5</v>
      </c>
      <c r="B103" s="30" t="str">
        <f>IF($A103="","",INDEX('LEA-District wide'!$B:$B,MATCH($A103,'LEA-District wide'!$A:$A,0)))</f>
        <v>Anchorage Schools</v>
      </c>
      <c r="C103" s="26">
        <v>50350</v>
      </c>
      <c r="D103" s="26" t="s">
        <v>28</v>
      </c>
      <c r="E103" s="6">
        <f>IF($A103="","",IFERROR(INDEX(CEPIdentifiedStudentsSummary!$D:$D,MATCH($C103,CEPIdentifiedStudentsSummary!$A:$A,0)),0))</f>
        <v>348</v>
      </c>
      <c r="F103" s="6">
        <f>IF($A103="","",IFERROR(INDEX(CEPIdentifiedStudentsSummary!$C:$C,MATCH($C103,CEPIdentifiedStudentsSummary!$A:$A,0)),0))</f>
        <v>5</v>
      </c>
      <c r="G103" s="5">
        <f t="shared" si="8"/>
        <v>1.4367816091954023E-2</v>
      </c>
      <c r="H103" s="35" t="str">
        <f t="shared" si="5"/>
        <v/>
      </c>
      <c r="I103" s="35" t="str">
        <f t="shared" si="6"/>
        <v/>
      </c>
      <c r="J103" s="41" t="str">
        <f>IF(IFERROR(INDEX(NslpCepGroups!$E:$E,MATCH($C103,NslpCepGroups!$C:$C,0))="Special Assistance - CEP",FALSE),"X","")</f>
        <v/>
      </c>
      <c r="K103" s="42" t="str">
        <f>IF($A103="","",IF($J103="X",INDEX(NslpCepGroups!$H:$H,MATCH($C103,NslpCepGroups!$C:$C,0)),""))</f>
        <v/>
      </c>
      <c r="L103" s="42" t="str">
        <f>IF($A103="","",IF($J103="X",IF(INDEX(NslpCepGroups!$F:$F,MATCH($C103,NslpCepGroups!$C:$C,0))=0,"Indiv. site",INDEX(NslpCepGroups!$F:$F,MATCH($C103,NslpCepGroups!$C:$C,0))),""))</f>
        <v/>
      </c>
      <c r="M103" s="42" t="str">
        <f>IF($A103="","",IF($J103="X",INDEX(NslpCepGroups!$I:$I,MATCH($C103,NslpCepGroups!$C:$C,0)),""))</f>
        <v/>
      </c>
      <c r="N103" s="45" t="str">
        <f t="shared" si="7"/>
        <v/>
      </c>
    </row>
    <row r="104" spans="1:14" x14ac:dyDescent="0.25">
      <c r="A104" s="25">
        <v>5</v>
      </c>
      <c r="B104" s="30" t="str">
        <f>IF($A104="","",INDEX('LEA-District wide'!$B:$B,MATCH($A104,'LEA-District wide'!$A:$A,0)))</f>
        <v>Anchorage Schools</v>
      </c>
      <c r="C104" s="26">
        <v>50720</v>
      </c>
      <c r="D104" s="26" t="s">
        <v>55</v>
      </c>
      <c r="E104" s="6">
        <f>IF($A104="","",IFERROR(INDEX(CEPIdentifiedStudentsSummary!$D:$D,MATCH($C104,CEPIdentifiedStudentsSummary!$A:$A,0)),0))</f>
        <v>438</v>
      </c>
      <c r="F104" s="6">
        <f>IF($A104="","",IFERROR(INDEX(CEPIdentifiedStudentsSummary!$C:$C,MATCH($C104,CEPIdentifiedStudentsSummary!$A:$A,0)),0))</f>
        <v>178</v>
      </c>
      <c r="G104" s="5">
        <f t="shared" si="8"/>
        <v>0.40639269406392692</v>
      </c>
      <c r="H104" s="35" t="str">
        <f t="shared" si="5"/>
        <v/>
      </c>
      <c r="I104" s="35" t="str">
        <f t="shared" si="6"/>
        <v>X</v>
      </c>
      <c r="J104" s="43" t="str">
        <f>IF(IFERROR(INDEX(NslpCepGroups!$E:$E,MATCH($C104,NslpCepGroups!$C:$C,0))="Special Assistance - CEP",FALSE),"X","")</f>
        <v>X</v>
      </c>
      <c r="K104" s="42" t="str">
        <f>IF($A104="","",IF($J104="X",INDEX(NslpCepGroups!$H:$H,MATCH($C104,NslpCepGroups!$C:$C,0)),""))</f>
        <v>2022 - 2023</v>
      </c>
      <c r="L104" s="42" t="str">
        <f>IF($A104="","",IF($J104="X",IF(INDEX(NslpCepGroups!$F:$F,MATCH($C104,NslpCepGroups!$C:$C,0))=0,"Indiv. site",INDEX(NslpCepGroups!$F:$F,MATCH($C104,NslpCepGroups!$C:$C,0))),""))</f>
        <v>Group E</v>
      </c>
      <c r="M104" s="42" t="str">
        <f>IF($A104="","",IF($J104="X",INDEX(NslpCepGroups!$I:$I,MATCH($C104,NslpCepGroups!$C:$C,0)),""))</f>
        <v>2025 - 2026</v>
      </c>
      <c r="N104" s="45" t="str">
        <f t="shared" si="7"/>
        <v/>
      </c>
    </row>
    <row r="105" spans="1:14" x14ac:dyDescent="0.25">
      <c r="A105" s="25">
        <v>5</v>
      </c>
      <c r="B105" s="30" t="str">
        <f>IF($A105="","",INDEX('LEA-District wide'!$B:$B,MATCH($A105,'LEA-District wide'!$A:$A,0)))</f>
        <v>Anchorage Schools</v>
      </c>
      <c r="C105" s="26">
        <v>50730</v>
      </c>
      <c r="D105" s="26" t="s">
        <v>56</v>
      </c>
      <c r="E105" s="6">
        <f>IF($A105="","",IFERROR(INDEX(CEPIdentifiedStudentsSummary!$D:$D,MATCH($C105,CEPIdentifiedStudentsSummary!$A:$A,0)),0))</f>
        <v>1686</v>
      </c>
      <c r="F105" s="6">
        <f>IF($A105="","",IFERROR(INDEX(CEPIdentifiedStudentsSummary!$C:$C,MATCH($C105,CEPIdentifiedStudentsSummary!$A:$A,0)),0))</f>
        <v>506</v>
      </c>
      <c r="G105" s="5">
        <f t="shared" si="8"/>
        <v>0.30011862396204031</v>
      </c>
      <c r="H105" s="35" t="str">
        <f t="shared" si="5"/>
        <v>X</v>
      </c>
      <c r="I105" s="35" t="str">
        <f t="shared" si="6"/>
        <v/>
      </c>
      <c r="J105" s="43" t="str">
        <f>IF(IFERROR(INDEX(NslpCepGroups!$E:$E,MATCH($C105,NslpCepGroups!$C:$C,0))="Special Assistance - CEP",FALSE),"X","")</f>
        <v/>
      </c>
      <c r="K105" s="42" t="str">
        <f>IF($A105="","",IF($J105="X",INDEX(NslpCepGroups!$H:$H,MATCH($C105,NslpCepGroups!$C:$C,0)),""))</f>
        <v/>
      </c>
      <c r="L105" s="42" t="str">
        <f>IF($A105="","",IF($J105="X",IF(INDEX(NslpCepGroups!$F:$F,MATCH($C105,NslpCepGroups!$C:$C,0))=0,"Indiv. site",INDEX(NslpCepGroups!$F:$F,MATCH($C105,NslpCepGroups!$C:$C,0))),""))</f>
        <v/>
      </c>
      <c r="M105" s="42" t="str">
        <f>IF($A105="","",IF($J105="X",INDEX(NslpCepGroups!$I:$I,MATCH($C105,NslpCepGroups!$C:$C,0)),""))</f>
        <v/>
      </c>
      <c r="N105" s="45" t="str">
        <f t="shared" si="7"/>
        <v/>
      </c>
    </row>
    <row r="106" spans="1:14" x14ac:dyDescent="0.25">
      <c r="A106" s="25">
        <v>5</v>
      </c>
      <c r="B106" s="30" t="str">
        <f>IF($A106="","",INDEX('LEA-District wide'!$B:$B,MATCH($A106,'LEA-District wide'!$A:$A,0)))</f>
        <v>Anchorage Schools</v>
      </c>
      <c r="C106" s="26">
        <v>57140</v>
      </c>
      <c r="D106" s="26" t="s">
        <v>79</v>
      </c>
      <c r="E106" s="6">
        <f>IF($A106="","",IFERROR(INDEX(CEPIdentifiedStudentsSummary!$D:$D,MATCH($C106,CEPIdentifiedStudentsSummary!$A:$A,0)),0))</f>
        <v>335</v>
      </c>
      <c r="F106" s="6">
        <f>IF($A106="","",IFERROR(INDEX(CEPIdentifiedStudentsSummary!$C:$C,MATCH($C106,CEPIdentifiedStudentsSummary!$A:$A,0)),0))</f>
        <v>104</v>
      </c>
      <c r="G106" s="5">
        <f t="shared" si="8"/>
        <v>0.31044776119402984</v>
      </c>
      <c r="H106" s="35" t="str">
        <f t="shared" si="5"/>
        <v>X</v>
      </c>
      <c r="I106" s="35" t="str">
        <f t="shared" si="6"/>
        <v/>
      </c>
      <c r="J106" s="41" t="str">
        <f>IF(IFERROR(INDEX(NslpCepGroups!$E:$E,MATCH($C106,NslpCepGroups!$C:$C,0))="Special Assistance - CEP",FALSE),"X","")</f>
        <v>X</v>
      </c>
      <c r="K106" s="42" t="str">
        <f>IF($A106="","",IF($J106="X",INDEX(NslpCepGroups!$H:$H,MATCH($C106,NslpCepGroups!$C:$C,0)),""))</f>
        <v>2022 - 2023</v>
      </c>
      <c r="L106" s="42" t="str">
        <f>IF($A106="","",IF($J106="X",IF(INDEX(NslpCepGroups!$F:$F,MATCH($C106,NslpCepGroups!$C:$C,0))=0,"Indiv. site",INDEX(NslpCepGroups!$F:$F,MATCH($C106,NslpCepGroups!$C:$C,0))),""))</f>
        <v>Group E</v>
      </c>
      <c r="M106" s="42" t="str">
        <f>IF($A106="","",IF($J106="X",INDEX(NslpCepGroups!$I:$I,MATCH($C106,NslpCepGroups!$C:$C,0)),""))</f>
        <v>2025 - 2026</v>
      </c>
      <c r="N106" s="45" t="str">
        <f t="shared" si="7"/>
        <v/>
      </c>
    </row>
    <row r="107" spans="1:14" x14ac:dyDescent="0.25">
      <c r="A107" s="25">
        <v>5</v>
      </c>
      <c r="B107" s="30" t="str">
        <f>IF($A107="","",INDEX('LEA-District wide'!$B:$B,MATCH($A107,'LEA-District wide'!$A:$A,0)))</f>
        <v>Anchorage Schools</v>
      </c>
      <c r="C107" s="26">
        <v>51040</v>
      </c>
      <c r="D107" s="26" t="s">
        <v>73</v>
      </c>
      <c r="E107" s="6">
        <f>IF($A107="","",IFERROR(INDEX(CEPIdentifiedStudentsSummary!$D:$D,MATCH($C107,CEPIdentifiedStudentsSummary!$A:$A,0)),0))</f>
        <v>377</v>
      </c>
      <c r="F107" s="6">
        <f>IF($A107="","",IFERROR(INDEX(CEPIdentifiedStudentsSummary!$C:$C,MATCH($C107,CEPIdentifiedStudentsSummary!$A:$A,0)),0))</f>
        <v>256</v>
      </c>
      <c r="G107" s="5">
        <f t="shared" si="8"/>
        <v>0.67904509283819625</v>
      </c>
      <c r="H107" s="35" t="str">
        <f t="shared" si="5"/>
        <v/>
      </c>
      <c r="I107" s="35" t="str">
        <f t="shared" si="6"/>
        <v>X</v>
      </c>
      <c r="J107" s="41" t="str">
        <f>IF(IFERROR(INDEX(NslpCepGroups!$E:$E,MATCH($C107,NslpCepGroups!$C:$C,0))="Special Assistance - CEP",FALSE),"X","")</f>
        <v>X</v>
      </c>
      <c r="K107" s="42" t="str">
        <f>IF($A107="","",IF($J107="X",INDEX(NslpCepGroups!$H:$H,MATCH($C107,NslpCepGroups!$C:$C,0)),""))</f>
        <v>2022 - 2023</v>
      </c>
      <c r="L107" s="42" t="str">
        <f>IF($A107="","",IF($J107="X",IF(INDEX(NslpCepGroups!$F:$F,MATCH($C107,NslpCepGroups!$C:$C,0))=0,"Indiv. site",INDEX(NslpCepGroups!$F:$F,MATCH($C107,NslpCepGroups!$C:$C,0))),""))</f>
        <v>Group A</v>
      </c>
      <c r="M107" s="42" t="str">
        <f>IF($A107="","",IF($J107="X",INDEX(NslpCepGroups!$I:$I,MATCH($C107,NslpCepGroups!$C:$C,0)),""))</f>
        <v>2025 - 2026</v>
      </c>
      <c r="N107" s="45" t="str">
        <f t="shared" si="7"/>
        <v/>
      </c>
    </row>
    <row r="108" spans="1:14" x14ac:dyDescent="0.25">
      <c r="A108" s="25">
        <v>5</v>
      </c>
      <c r="B108" s="30" t="str">
        <f>IF($A108="","",INDEX('LEA-District wide'!$B:$B,MATCH($A108,'LEA-District wide'!$A:$A,0)))</f>
        <v>Anchorage Schools</v>
      </c>
      <c r="C108" s="26">
        <v>50750</v>
      </c>
      <c r="D108" s="26" t="s">
        <v>57</v>
      </c>
      <c r="E108" s="6">
        <f>IF($A108="","",IFERROR(INDEX(CEPIdentifiedStudentsSummary!$D:$D,MATCH($C108,CEPIdentifiedStudentsSummary!$A:$A,0)),0))</f>
        <v>346</v>
      </c>
      <c r="F108" s="6">
        <f>IF($A108="","",IFERROR(INDEX(CEPIdentifiedStudentsSummary!$C:$C,MATCH($C108,CEPIdentifiedStudentsSummary!$A:$A,0)),0))</f>
        <v>177</v>
      </c>
      <c r="G108" s="5">
        <f t="shared" si="8"/>
        <v>0.51156069364161849</v>
      </c>
      <c r="H108" s="35" t="str">
        <f t="shared" si="5"/>
        <v/>
      </c>
      <c r="I108" s="35" t="str">
        <f t="shared" si="6"/>
        <v>X</v>
      </c>
      <c r="J108" s="41" t="str">
        <f>IF(IFERROR(INDEX(NslpCepGroups!$E:$E,MATCH($C108,NslpCepGroups!$C:$C,0))="Special Assistance - CEP",FALSE),"X","")</f>
        <v>X</v>
      </c>
      <c r="K108" s="42" t="str">
        <f>IF($A108="","",IF($J108="X",INDEX(NslpCepGroups!$H:$H,MATCH($C108,NslpCepGroups!$C:$C,0)),""))</f>
        <v>2022 - 2023</v>
      </c>
      <c r="L108" s="42" t="str">
        <f>IF($A108="","",IF($J108="X",IF(INDEX(NslpCepGroups!$F:$F,MATCH($C108,NslpCepGroups!$C:$C,0))=0,"Indiv. site",INDEX(NslpCepGroups!$F:$F,MATCH($C108,NslpCepGroups!$C:$C,0))),""))</f>
        <v>Group B</v>
      </c>
      <c r="M108" s="42" t="str">
        <f>IF($A108="","",IF($J108="X",INDEX(NslpCepGroups!$I:$I,MATCH($C108,NslpCepGroups!$C:$C,0)),""))</f>
        <v>2025 - 2026</v>
      </c>
      <c r="N108" s="45" t="str">
        <f t="shared" si="7"/>
        <v/>
      </c>
    </row>
    <row r="109" spans="1:14" x14ac:dyDescent="0.25">
      <c r="A109" s="25">
        <v>5</v>
      </c>
      <c r="B109" s="30" t="str">
        <f>IF($A109="","",INDEX('LEA-District wide'!$B:$B,MATCH($A109,'LEA-District wide'!$A:$A,0)))</f>
        <v>Anchorage Schools</v>
      </c>
      <c r="C109" s="26">
        <v>50760</v>
      </c>
      <c r="D109" s="26" t="s">
        <v>58</v>
      </c>
      <c r="E109" s="6">
        <f>IF($A109="","",IFERROR(INDEX(CEPIdentifiedStudentsSummary!$D:$D,MATCH($C109,CEPIdentifiedStudentsSummary!$A:$A,0)),0))</f>
        <v>305</v>
      </c>
      <c r="F109" s="6">
        <f>IF($A109="","",IFERROR(INDEX(CEPIdentifiedStudentsSummary!$C:$C,MATCH($C109,CEPIdentifiedStudentsSummary!$A:$A,0)),0))</f>
        <v>161</v>
      </c>
      <c r="G109" s="5">
        <f t="shared" si="8"/>
        <v>0.52786885245901638</v>
      </c>
      <c r="H109" s="35" t="str">
        <f t="shared" si="5"/>
        <v/>
      </c>
      <c r="I109" s="35" t="str">
        <f t="shared" si="6"/>
        <v>X</v>
      </c>
      <c r="J109" s="43" t="str">
        <f>IF(IFERROR(INDEX(NslpCepGroups!$E:$E,MATCH($C109,NslpCepGroups!$C:$C,0))="Special Assistance - CEP",FALSE),"X","")</f>
        <v>X</v>
      </c>
      <c r="K109" s="42" t="str">
        <f>IF($A109="","",IF($J109="X",INDEX(NslpCepGroups!$H:$H,MATCH($C109,NslpCepGroups!$C:$C,0)),""))</f>
        <v>2022 - 2023</v>
      </c>
      <c r="L109" s="42" t="str">
        <f>IF($A109="","",IF($J109="X",IF(INDEX(NslpCepGroups!$F:$F,MATCH($C109,NslpCepGroups!$C:$C,0))=0,"Indiv. site",INDEX(NslpCepGroups!$F:$F,MATCH($C109,NslpCepGroups!$C:$C,0))),""))</f>
        <v>Group B</v>
      </c>
      <c r="M109" s="42" t="str">
        <f>IF($A109="","",IF($J109="X",INDEX(NslpCepGroups!$I:$I,MATCH($C109,NslpCepGroups!$C:$C,0)),""))</f>
        <v>2025 - 2026</v>
      </c>
      <c r="N109" s="45" t="str">
        <f t="shared" si="7"/>
        <v/>
      </c>
    </row>
    <row r="110" spans="1:14" x14ac:dyDescent="0.25">
      <c r="A110" s="25">
        <v>5</v>
      </c>
      <c r="B110" s="30" t="str">
        <f>IF($A110="","",INDEX('LEA-District wide'!$B:$B,MATCH($A110,'LEA-District wide'!$A:$A,0)))</f>
        <v>Anchorage Schools</v>
      </c>
      <c r="C110" s="26">
        <v>59070</v>
      </c>
      <c r="D110" s="26" t="s">
        <v>408</v>
      </c>
      <c r="E110" s="6">
        <f>IF($A110="","",IFERROR(INDEX(CEPIdentifiedStudentsSummary!$D:$D,MATCH($C110,CEPIdentifiedStudentsSummary!$A:$A,0)),0))</f>
        <v>243</v>
      </c>
      <c r="F110" s="6">
        <f>IF($A110="","",IFERROR(INDEX(CEPIdentifiedStudentsSummary!$C:$C,MATCH($C110,CEPIdentifiedStudentsSummary!$A:$A,0)),0))</f>
        <v>17</v>
      </c>
      <c r="G110" s="5">
        <f t="shared" si="8"/>
        <v>6.9958847736625515E-2</v>
      </c>
      <c r="H110" s="35" t="str">
        <f t="shared" si="5"/>
        <v/>
      </c>
      <c r="I110" s="35" t="str">
        <f t="shared" si="6"/>
        <v/>
      </c>
      <c r="J110" s="43" t="str">
        <f>IF(IFERROR(INDEX(NslpCepGroups!$E:$E,MATCH($C110,NslpCepGroups!$C:$C,0))="Special Assistance - CEP",FALSE),"X","")</f>
        <v/>
      </c>
      <c r="K110" s="42" t="str">
        <f>IF($A110="","",IF($J110="X",INDEX(NslpCepGroups!$H:$H,MATCH($C110,NslpCepGroups!$C:$C,0)),""))</f>
        <v/>
      </c>
      <c r="L110" s="42" t="str">
        <f>IF($A110="","",IF($J110="X",IF(INDEX(NslpCepGroups!$F:$F,MATCH($C110,NslpCepGroups!$C:$C,0))=0,"Indiv. site",INDEX(NslpCepGroups!$F:$F,MATCH($C110,NslpCepGroups!$C:$C,0))),""))</f>
        <v/>
      </c>
      <c r="M110" s="42" t="str">
        <f>IF($A110="","",IF($J110="X",INDEX(NslpCepGroups!$I:$I,MATCH($C110,NslpCepGroups!$C:$C,0)),""))</f>
        <v/>
      </c>
      <c r="N110" s="45" t="str">
        <f t="shared" si="7"/>
        <v/>
      </c>
    </row>
    <row r="111" spans="1:14" x14ac:dyDescent="0.25">
      <c r="A111" s="25">
        <v>5</v>
      </c>
      <c r="B111" s="30" t="str">
        <f>IF($A111="","",INDEX('LEA-District wide'!$B:$B,MATCH($A111,'LEA-District wide'!$A:$A,0)))</f>
        <v>Anchorage Schools</v>
      </c>
      <c r="C111" s="26">
        <v>50770</v>
      </c>
      <c r="D111" s="26" t="s">
        <v>59</v>
      </c>
      <c r="E111" s="6">
        <f>IF($A111="","",IFERROR(INDEX(CEPIdentifiedStudentsSummary!$D:$D,MATCH($C111,CEPIdentifiedStudentsSummary!$A:$A,0)),0))</f>
        <v>270</v>
      </c>
      <c r="F111" s="6">
        <f>IF($A111="","",IFERROR(INDEX(CEPIdentifiedStudentsSummary!$C:$C,MATCH($C111,CEPIdentifiedStudentsSummary!$A:$A,0)),0))</f>
        <v>144</v>
      </c>
      <c r="G111" s="5">
        <f t="shared" si="8"/>
        <v>0.53333333333333333</v>
      </c>
      <c r="H111" s="35" t="str">
        <f t="shared" si="5"/>
        <v/>
      </c>
      <c r="I111" s="35" t="str">
        <f t="shared" si="6"/>
        <v>X</v>
      </c>
      <c r="J111" s="43" t="str">
        <f>IF(IFERROR(INDEX(NslpCepGroups!$E:$E,MATCH($C111,NslpCepGroups!$C:$C,0))="Special Assistance - CEP",FALSE),"X","")</f>
        <v>X</v>
      </c>
      <c r="K111" s="42" t="str">
        <f>IF($A111="","",IF($J111="X",INDEX(NslpCepGroups!$H:$H,MATCH($C111,NslpCepGroups!$C:$C,0)),""))</f>
        <v>2019 - 2020</v>
      </c>
      <c r="L111" s="42" t="str">
        <f>IF($A111="","",IF($J111="X",IF(INDEX(NslpCepGroups!$F:$F,MATCH($C111,NslpCepGroups!$C:$C,0))=0,"Indiv. site",INDEX(NslpCepGroups!$F:$F,MATCH($C111,NslpCepGroups!$C:$C,0))),""))</f>
        <v>Group D</v>
      </c>
      <c r="M111" s="42" t="str">
        <f>IF($A111="","",IF($J111="X",INDEX(NslpCepGroups!$I:$I,MATCH($C111,NslpCepGroups!$C:$C,0)),""))</f>
        <v>2022 - 2023</v>
      </c>
      <c r="N111" s="45" t="str">
        <f t="shared" si="7"/>
        <v>X</v>
      </c>
    </row>
    <row r="112" spans="1:14" x14ac:dyDescent="0.25">
      <c r="A112" s="25">
        <v>6</v>
      </c>
      <c r="B112" s="30" t="str">
        <f>IF($A112="","",INDEX('LEA-District wide'!$B:$B,MATCH($A112,'LEA-District wide'!$A:$A,0)))</f>
        <v>Annette Island Schools</v>
      </c>
      <c r="C112" s="26">
        <v>60020</v>
      </c>
      <c r="D112" s="26" t="s">
        <v>81</v>
      </c>
      <c r="E112" s="6">
        <f>IF($A112="","",IFERROR(INDEX(CEPIdentifiedStudentsSummary!$D:$D,MATCH($C112,CEPIdentifiedStudentsSummary!$A:$A,0)),0))</f>
        <v>76</v>
      </c>
      <c r="F112" s="6">
        <f>IF($A112="","",IFERROR(INDEX(CEPIdentifiedStudentsSummary!$C:$C,MATCH($C112,CEPIdentifiedStudentsSummary!$A:$A,0)),0))</f>
        <v>46</v>
      </c>
      <c r="G112" s="5">
        <f t="shared" si="8"/>
        <v>0.60526315789473684</v>
      </c>
      <c r="H112" s="35" t="str">
        <f t="shared" si="5"/>
        <v/>
      </c>
      <c r="I112" s="35" t="str">
        <f t="shared" si="6"/>
        <v>X</v>
      </c>
      <c r="J112" s="43" t="str">
        <f>IF(IFERROR(INDEX(NslpCepGroups!$E:$E,MATCH($C112,NslpCepGroups!$C:$C,0))="Special Assistance - CEP",FALSE),"X","")</f>
        <v>X</v>
      </c>
      <c r="K112" s="42" t="str">
        <f>IF($A112="","",IF($J112="X",INDEX(NslpCepGroups!$H:$H,MATCH($C112,NslpCepGroups!$C:$C,0)),""))</f>
        <v>2022 - 2023</v>
      </c>
      <c r="L112" s="42" t="str">
        <f>IF($A112="","",IF($J112="X",IF(INDEX(NslpCepGroups!$F:$F,MATCH($C112,NslpCepGroups!$C:$C,0))=0,"Indiv. site",INDEX(NslpCepGroups!$F:$F,MATCH($C112,NslpCepGroups!$C:$C,0))),""))</f>
        <v>Indiv. site</v>
      </c>
      <c r="M112" s="42" t="str">
        <f>IF($A112="","",IF($J112="X",INDEX(NslpCepGroups!$I:$I,MATCH($C112,NslpCepGroups!$C:$C,0)),""))</f>
        <v>2025 - 2026</v>
      </c>
      <c r="N112" s="45" t="str">
        <f t="shared" si="7"/>
        <v/>
      </c>
    </row>
    <row r="113" spans="1:14" x14ac:dyDescent="0.25">
      <c r="A113" s="25">
        <v>6</v>
      </c>
      <c r="B113" s="30" t="str">
        <f>IF($A113="","",INDEX('LEA-District wide'!$B:$B,MATCH($A113,'LEA-District wide'!$A:$A,0)))</f>
        <v>Annette Island Schools</v>
      </c>
      <c r="C113" s="26">
        <v>60040</v>
      </c>
      <c r="D113" s="26" t="s">
        <v>83</v>
      </c>
      <c r="E113" s="6">
        <f>IF($A113="","",IFERROR(INDEX(CEPIdentifiedStudentsSummary!$D:$D,MATCH($C113,CEPIdentifiedStudentsSummary!$A:$A,0)),0))</f>
        <v>96</v>
      </c>
      <c r="F113" s="6">
        <f>IF($A113="","",IFERROR(INDEX(CEPIdentifiedStudentsSummary!$C:$C,MATCH($C113,CEPIdentifiedStudentsSummary!$A:$A,0)),0))</f>
        <v>44</v>
      </c>
      <c r="G113" s="5">
        <f t="shared" si="8"/>
        <v>0.45833333333333331</v>
      </c>
      <c r="H113" s="35" t="str">
        <f t="shared" si="5"/>
        <v/>
      </c>
      <c r="I113" s="35" t="str">
        <f t="shared" si="6"/>
        <v>X</v>
      </c>
      <c r="J113" s="41" t="str">
        <f>IF(IFERROR(INDEX(NslpCepGroups!$E:$E,MATCH($C113,NslpCepGroups!$C:$C,0))="Special Assistance - CEP",FALSE),"X","")</f>
        <v>X</v>
      </c>
      <c r="K113" s="42" t="str">
        <f>IF($A113="","",IF($J113="X",INDEX(NslpCepGroups!$H:$H,MATCH($C113,NslpCepGroups!$C:$C,0)),""))</f>
        <v>2022 - 2023</v>
      </c>
      <c r="L113" s="42" t="str">
        <f>IF($A113="","",IF($J113="X",IF(INDEX(NslpCepGroups!$F:$F,MATCH($C113,NslpCepGroups!$C:$C,0))=0,"Indiv. site",INDEX(NslpCepGroups!$F:$F,MATCH($C113,NslpCepGroups!$C:$C,0))),""))</f>
        <v>Indiv. site</v>
      </c>
      <c r="M113" s="42" t="str">
        <f>IF($A113="","",IF($J113="X",INDEX(NslpCepGroups!$I:$I,MATCH($C113,NslpCepGroups!$C:$C,0)),""))</f>
        <v>2025 - 2026</v>
      </c>
      <c r="N113" s="45" t="str">
        <f t="shared" si="7"/>
        <v/>
      </c>
    </row>
    <row r="114" spans="1:14" x14ac:dyDescent="0.25">
      <c r="A114" s="25">
        <v>6</v>
      </c>
      <c r="B114" s="30" t="str">
        <f>IF($A114="","",INDEX('LEA-District wide'!$B:$B,MATCH($A114,'LEA-District wide'!$A:$A,0)))</f>
        <v>Annette Island Schools</v>
      </c>
      <c r="C114" s="26">
        <v>60030</v>
      </c>
      <c r="D114" s="26" t="s">
        <v>82</v>
      </c>
      <c r="E114" s="6">
        <f>IF($A114="","",IFERROR(INDEX(CEPIdentifiedStudentsSummary!$D:$D,MATCH($C114,CEPIdentifiedStudentsSummary!$A:$A,0)),0))</f>
        <v>144</v>
      </c>
      <c r="F114" s="6">
        <f>IF($A114="","",IFERROR(INDEX(CEPIdentifiedStudentsSummary!$C:$C,MATCH($C114,CEPIdentifiedStudentsSummary!$A:$A,0)),0))</f>
        <v>68</v>
      </c>
      <c r="G114" s="5">
        <f t="shared" si="8"/>
        <v>0.47222222222222221</v>
      </c>
      <c r="H114" s="35" t="str">
        <f t="shared" si="5"/>
        <v/>
      </c>
      <c r="I114" s="35" t="str">
        <f t="shared" si="6"/>
        <v>X</v>
      </c>
      <c r="J114" s="41" t="str">
        <f>IF(IFERROR(INDEX(NslpCepGroups!$E:$E,MATCH($C114,NslpCepGroups!$C:$C,0))="Special Assistance - CEP",FALSE),"X","")</f>
        <v>X</v>
      </c>
      <c r="K114" s="42" t="str">
        <f>IF($A114="","",IF($J114="X",INDEX(NslpCepGroups!$H:$H,MATCH($C114,NslpCepGroups!$C:$C,0)),""))</f>
        <v>2021 - 2022</v>
      </c>
      <c r="L114" s="42" t="str">
        <f>IF($A114="","",IF($J114="X",IF(INDEX(NslpCepGroups!$F:$F,MATCH($C114,NslpCepGroups!$C:$C,0))=0,"Indiv. site",INDEX(NslpCepGroups!$F:$F,MATCH($C114,NslpCepGroups!$C:$C,0))),""))</f>
        <v>Indiv. site</v>
      </c>
      <c r="M114" s="42" t="str">
        <f>IF($A114="","",IF($J114="X",INDEX(NslpCepGroups!$I:$I,MATCH($C114,NslpCepGroups!$C:$C,0)),""))</f>
        <v>2024 - 2025</v>
      </c>
      <c r="N114" s="45" t="str">
        <f t="shared" si="7"/>
        <v/>
      </c>
    </row>
    <row r="115" spans="1:14" x14ac:dyDescent="0.25">
      <c r="A115" s="25">
        <v>7</v>
      </c>
      <c r="B115" s="30" t="str">
        <f>IF($A115="","",INDEX('LEA-District wide'!$B:$B,MATCH($A115,'LEA-District wide'!$A:$A,0)))</f>
        <v>Bering Strait Schools</v>
      </c>
      <c r="C115" s="26">
        <v>70040</v>
      </c>
      <c r="D115" s="26" t="s">
        <v>85</v>
      </c>
      <c r="E115" s="6">
        <f>IF($A115="","",IFERROR(INDEX(CEPIdentifiedStudentsSummary!$D:$D,MATCH($C115,CEPIdentifiedStudentsSummary!$A:$A,0)),0))</f>
        <v>107</v>
      </c>
      <c r="F115" s="6">
        <f>IF($A115="","",IFERROR(INDEX(CEPIdentifiedStudentsSummary!$C:$C,MATCH($C115,CEPIdentifiedStudentsSummary!$A:$A,0)),0))</f>
        <v>80</v>
      </c>
      <c r="G115" s="5">
        <f t="shared" si="8"/>
        <v>0.74766355140186913</v>
      </c>
      <c r="H115" s="35" t="str">
        <f t="shared" si="5"/>
        <v/>
      </c>
      <c r="I115" s="35" t="str">
        <f t="shared" si="6"/>
        <v>X</v>
      </c>
      <c r="J115" s="41" t="str">
        <f>IF(IFERROR(INDEX(NslpCepGroups!$E:$E,MATCH($C115,NslpCepGroups!$C:$C,0))="Special Assistance - CEP",FALSE),"X","")</f>
        <v>X</v>
      </c>
      <c r="K115" s="42" t="str">
        <f>IF($A115="","",IF($J115="X",INDEX(NslpCepGroups!$H:$H,MATCH($C115,NslpCepGroups!$C:$C,0)),""))</f>
        <v>2019 - 2020</v>
      </c>
      <c r="L115" s="42" t="str">
        <f>IF($A115="","",IF($J115="X",IF(INDEX(NslpCepGroups!$F:$F,MATCH($C115,NslpCepGroups!$C:$C,0))=0,"Indiv. site",INDEX(NslpCepGroups!$F:$F,MATCH($C115,NslpCepGroups!$C:$C,0))),""))</f>
        <v>Group A</v>
      </c>
      <c r="M115" s="42" t="str">
        <f>IF($A115="","",IF($J115="X",INDEX(NslpCepGroups!$I:$I,MATCH($C115,NslpCepGroups!$C:$C,0)),""))</f>
        <v>2022 - 2023</v>
      </c>
      <c r="N115" s="45" t="str">
        <f t="shared" si="7"/>
        <v>X</v>
      </c>
    </row>
    <row r="116" spans="1:14" x14ac:dyDescent="0.25">
      <c r="A116" s="25">
        <v>7</v>
      </c>
      <c r="B116" s="30" t="str">
        <f>IF($A116="","",INDEX('LEA-District wide'!$B:$B,MATCH($A116,'LEA-District wide'!$A:$A,0)))</f>
        <v>Bering Strait Schools</v>
      </c>
      <c r="C116" s="26">
        <v>70080</v>
      </c>
      <c r="D116" s="26" t="s">
        <v>89</v>
      </c>
      <c r="E116" s="6">
        <f>IF($A116="","",IFERROR(INDEX(CEPIdentifiedStudentsSummary!$D:$D,MATCH($C116,CEPIdentifiedStudentsSummary!$A:$A,0)),0))</f>
        <v>151</v>
      </c>
      <c r="F116" s="6">
        <f>IF($A116="","",IFERROR(INDEX(CEPIdentifiedStudentsSummary!$C:$C,MATCH($C116,CEPIdentifiedStudentsSummary!$A:$A,0)),0))</f>
        <v>99</v>
      </c>
      <c r="G116" s="5">
        <f t="shared" si="8"/>
        <v>0.6556291390728477</v>
      </c>
      <c r="H116" s="35" t="str">
        <f t="shared" si="5"/>
        <v/>
      </c>
      <c r="I116" s="35" t="str">
        <f t="shared" si="6"/>
        <v>X</v>
      </c>
      <c r="J116" s="43" t="str">
        <f>IF(IFERROR(INDEX(NslpCepGroups!$E:$E,MATCH($C116,NslpCepGroups!$C:$C,0))="Special Assistance - CEP",FALSE),"X","")</f>
        <v>X</v>
      </c>
      <c r="K116" s="42" t="str">
        <f>IF($A116="","",IF($J116="X",INDEX(NslpCepGroups!$H:$H,MATCH($C116,NslpCepGroups!$C:$C,0)),""))</f>
        <v>2019 - 2020</v>
      </c>
      <c r="L116" s="42" t="str">
        <f>IF($A116="","",IF($J116="X",IF(INDEX(NslpCepGroups!$F:$F,MATCH($C116,NslpCepGroups!$C:$C,0))=0,"Indiv. site",INDEX(NslpCepGroups!$F:$F,MATCH($C116,NslpCepGroups!$C:$C,0))),""))</f>
        <v>Group A</v>
      </c>
      <c r="M116" s="42" t="str">
        <f>IF($A116="","",IF($J116="X",INDEX(NslpCepGroups!$I:$I,MATCH($C116,NslpCepGroups!$C:$C,0)),""))</f>
        <v>2022 - 2023</v>
      </c>
      <c r="N116" s="45" t="str">
        <f t="shared" si="7"/>
        <v>X</v>
      </c>
    </row>
    <row r="117" spans="1:14" x14ac:dyDescent="0.25">
      <c r="A117" s="25">
        <v>7</v>
      </c>
      <c r="B117" s="30" t="str">
        <f>IF($A117="","",INDEX('LEA-District wide'!$B:$B,MATCH($A117,'LEA-District wide'!$A:$A,0)))</f>
        <v>Bering Strait Schools</v>
      </c>
      <c r="C117" s="26">
        <v>70010</v>
      </c>
      <c r="D117" s="26" t="s">
        <v>84</v>
      </c>
      <c r="E117" s="6">
        <f>IF($A117="","",IFERROR(INDEX(CEPIdentifiedStudentsSummary!$D:$D,MATCH($C117,CEPIdentifiedStudentsSummary!$A:$A,0)),0))</f>
        <v>157</v>
      </c>
      <c r="F117" s="6">
        <f>IF($A117="","",IFERROR(INDEX(CEPIdentifiedStudentsSummary!$C:$C,MATCH($C117,CEPIdentifiedStudentsSummary!$A:$A,0)),0))</f>
        <v>131</v>
      </c>
      <c r="G117" s="5">
        <f t="shared" si="8"/>
        <v>0.83439490445859876</v>
      </c>
      <c r="H117" s="35" t="str">
        <f t="shared" si="5"/>
        <v/>
      </c>
      <c r="I117" s="35" t="str">
        <f t="shared" si="6"/>
        <v>X</v>
      </c>
      <c r="J117" s="43" t="str">
        <f>IF(IFERROR(INDEX(NslpCepGroups!$E:$E,MATCH($C117,NslpCepGroups!$C:$C,0))="Special Assistance - CEP",FALSE),"X","")</f>
        <v>X</v>
      </c>
      <c r="K117" s="42" t="str">
        <f>IF($A117="","",IF($J117="X",INDEX(NslpCepGroups!$H:$H,MATCH($C117,NslpCepGroups!$C:$C,0)),""))</f>
        <v>2019 - 2020</v>
      </c>
      <c r="L117" s="42" t="str">
        <f>IF($A117="","",IF($J117="X",IF(INDEX(NslpCepGroups!$F:$F,MATCH($C117,NslpCepGroups!$C:$C,0))=0,"Indiv. site",INDEX(NslpCepGroups!$F:$F,MATCH($C117,NslpCepGroups!$C:$C,0))),""))</f>
        <v>Group A</v>
      </c>
      <c r="M117" s="42" t="str">
        <f>IF($A117="","",IF($J117="X",INDEX(NslpCepGroups!$I:$I,MATCH($C117,NslpCepGroups!$C:$C,0)),""))</f>
        <v>2022 - 2023</v>
      </c>
      <c r="N117" s="45" t="str">
        <f t="shared" si="7"/>
        <v>X</v>
      </c>
    </row>
    <row r="118" spans="1:14" x14ac:dyDescent="0.25">
      <c r="A118" s="25">
        <v>7</v>
      </c>
      <c r="B118" s="30" t="str">
        <f>IF($A118="","",INDEX('LEA-District wide'!$B:$B,MATCH($A118,'LEA-District wide'!$A:$A,0)))</f>
        <v>Bering Strait Schools</v>
      </c>
      <c r="C118" s="26">
        <v>70050</v>
      </c>
      <c r="D118" s="26" t="s">
        <v>86</v>
      </c>
      <c r="E118" s="6">
        <f>IF($A118="","",IFERROR(INDEX(CEPIdentifiedStudentsSummary!$D:$D,MATCH($C118,CEPIdentifiedStudentsSummary!$A:$A,0)),0))</f>
        <v>31</v>
      </c>
      <c r="F118" s="6">
        <f>IF($A118="","",IFERROR(INDEX(CEPIdentifiedStudentsSummary!$C:$C,MATCH($C118,CEPIdentifiedStudentsSummary!$A:$A,0)),0))</f>
        <v>17</v>
      </c>
      <c r="G118" s="5">
        <f t="shared" si="8"/>
        <v>0.54838709677419351</v>
      </c>
      <c r="H118" s="35" t="str">
        <f t="shared" si="5"/>
        <v/>
      </c>
      <c r="I118" s="35" t="str">
        <f t="shared" si="6"/>
        <v>X</v>
      </c>
      <c r="J118" s="41" t="str">
        <f>IF(IFERROR(INDEX(NslpCepGroups!$E:$E,MATCH($C118,NslpCepGroups!$C:$C,0))="Special Assistance - CEP",FALSE),"X","")</f>
        <v>X</v>
      </c>
      <c r="K118" s="42" t="str">
        <f>IF($A118="","",IF($J118="X",INDEX(NslpCepGroups!$H:$H,MATCH($C118,NslpCepGroups!$C:$C,0)),""))</f>
        <v>2019 - 2020</v>
      </c>
      <c r="L118" s="42" t="str">
        <f>IF($A118="","",IF($J118="X",IF(INDEX(NslpCepGroups!$F:$F,MATCH($C118,NslpCepGroups!$C:$C,0))=0,"Indiv. site",INDEX(NslpCepGroups!$F:$F,MATCH($C118,NslpCepGroups!$C:$C,0))),""))</f>
        <v>Group A</v>
      </c>
      <c r="M118" s="42" t="str">
        <f>IF($A118="","",IF($J118="X",INDEX(NslpCepGroups!$I:$I,MATCH($C118,NslpCepGroups!$C:$C,0)),""))</f>
        <v>2022 - 2023</v>
      </c>
      <c r="N118" s="45" t="str">
        <f t="shared" si="7"/>
        <v>X</v>
      </c>
    </row>
    <row r="119" spans="1:14" x14ac:dyDescent="0.25">
      <c r="A119" s="25">
        <v>7</v>
      </c>
      <c r="B119" s="30" t="str">
        <f>IF($A119="","",INDEX('LEA-District wide'!$B:$B,MATCH($A119,'LEA-District wide'!$A:$A,0)))</f>
        <v>Bering Strait Schools</v>
      </c>
      <c r="C119" s="26">
        <v>70180</v>
      </c>
      <c r="D119" s="26" t="s">
        <v>93</v>
      </c>
      <c r="E119" s="6">
        <f>IF($A119="","",IFERROR(INDEX(CEPIdentifiedStudentsSummary!$D:$D,MATCH($C119,CEPIdentifiedStudentsSummary!$A:$A,0)),0))</f>
        <v>168</v>
      </c>
      <c r="F119" s="6">
        <f>IF($A119="","",IFERROR(INDEX(CEPIdentifiedStudentsSummary!$C:$C,MATCH($C119,CEPIdentifiedStudentsSummary!$A:$A,0)),0))</f>
        <v>113</v>
      </c>
      <c r="G119" s="5">
        <f t="shared" si="8"/>
        <v>0.67261904761904767</v>
      </c>
      <c r="H119" s="35" t="str">
        <f t="shared" si="5"/>
        <v/>
      </c>
      <c r="I119" s="35" t="str">
        <f t="shared" si="6"/>
        <v>X</v>
      </c>
      <c r="J119" s="41" t="str">
        <f>IF(IFERROR(INDEX(NslpCepGroups!$E:$E,MATCH($C119,NslpCepGroups!$C:$C,0))="Special Assistance - CEP",FALSE),"X","")</f>
        <v>X</v>
      </c>
      <c r="K119" s="42" t="str">
        <f>IF($A119="","",IF($J119="X",INDEX(NslpCepGroups!$H:$H,MATCH($C119,NslpCepGroups!$C:$C,0)),""))</f>
        <v>2019 - 2020</v>
      </c>
      <c r="L119" s="42" t="str">
        <f>IF($A119="","",IF($J119="X",IF(INDEX(NslpCepGroups!$F:$F,MATCH($C119,NslpCepGroups!$C:$C,0))=0,"Indiv. site",INDEX(NslpCepGroups!$F:$F,MATCH($C119,NslpCepGroups!$C:$C,0))),""))</f>
        <v>Group A</v>
      </c>
      <c r="M119" s="42" t="str">
        <f>IF($A119="","",IF($J119="X",INDEX(NslpCepGroups!$I:$I,MATCH($C119,NslpCepGroups!$C:$C,0)),""))</f>
        <v>2022 - 2023</v>
      </c>
      <c r="N119" s="45" t="str">
        <f t="shared" si="7"/>
        <v>X</v>
      </c>
    </row>
    <row r="120" spans="1:14" x14ac:dyDescent="0.25">
      <c r="A120" s="25">
        <v>7</v>
      </c>
      <c r="B120" s="30" t="str">
        <f>IF($A120="","",INDEX('LEA-District wide'!$B:$B,MATCH($A120,'LEA-District wide'!$A:$A,0)))</f>
        <v>Bering Strait Schools</v>
      </c>
      <c r="C120" s="26">
        <v>70200</v>
      </c>
      <c r="D120" s="26" t="s">
        <v>416</v>
      </c>
      <c r="E120" s="6">
        <f>IF($A120="","",IFERROR(INDEX(CEPIdentifiedStudentsSummary!$D:$D,MATCH($C120,CEPIdentifiedStudentsSummary!$A:$A,0)),0))</f>
        <v>235</v>
      </c>
      <c r="F120" s="6">
        <f>IF($A120="","",IFERROR(INDEX(CEPIdentifiedStudentsSummary!$C:$C,MATCH($C120,CEPIdentifiedStudentsSummary!$A:$A,0)),0))</f>
        <v>174</v>
      </c>
      <c r="G120" s="5">
        <f t="shared" si="8"/>
        <v>0.74042553191489358</v>
      </c>
      <c r="H120" s="35" t="str">
        <f t="shared" si="5"/>
        <v/>
      </c>
      <c r="I120" s="35" t="str">
        <f t="shared" si="6"/>
        <v>X</v>
      </c>
      <c r="J120" s="41" t="str">
        <f>IF(IFERROR(INDEX(NslpCepGroups!$E:$E,MATCH($C120,NslpCepGroups!$C:$C,0))="Special Assistance - CEP",FALSE),"X","")</f>
        <v>X</v>
      </c>
      <c r="K120" s="42" t="str">
        <f>IF($A120="","",IF($J120="X",INDEX(NslpCepGroups!$H:$H,MATCH($C120,NslpCepGroups!$C:$C,0)),""))</f>
        <v>2019 - 2020</v>
      </c>
      <c r="L120" s="42" t="str">
        <f>IF($A120="","",IF($J120="X",IF(INDEX(NslpCepGroups!$F:$F,MATCH($C120,NslpCepGroups!$C:$C,0))=0,"Indiv. site",INDEX(NslpCepGroups!$F:$F,MATCH($C120,NslpCepGroups!$C:$C,0))),""))</f>
        <v>Group A</v>
      </c>
      <c r="M120" s="42" t="str">
        <f>IF($A120="","",IF($J120="X",INDEX(NslpCepGroups!$I:$I,MATCH($C120,NslpCepGroups!$C:$C,0)),""))</f>
        <v>2022 - 2023</v>
      </c>
      <c r="N120" s="45" t="str">
        <f t="shared" si="7"/>
        <v>X</v>
      </c>
    </row>
    <row r="121" spans="1:14" x14ac:dyDescent="0.25">
      <c r="A121" s="25">
        <v>7</v>
      </c>
      <c r="B121" s="30" t="str">
        <f>IF($A121="","",INDEX('LEA-District wide'!$B:$B,MATCH($A121,'LEA-District wide'!$A:$A,0)))</f>
        <v>Bering Strait Schools</v>
      </c>
      <c r="C121" s="26">
        <v>70130</v>
      </c>
      <c r="D121" s="26" t="s">
        <v>91</v>
      </c>
      <c r="E121" s="6">
        <f>IF($A121="","",IFERROR(INDEX(CEPIdentifiedStudentsSummary!$D:$D,MATCH($C121,CEPIdentifiedStudentsSummary!$A:$A,0)),0))</f>
        <v>68</v>
      </c>
      <c r="F121" s="6">
        <f>IF($A121="","",IFERROR(INDEX(CEPIdentifiedStudentsSummary!$C:$C,MATCH($C121,CEPIdentifiedStudentsSummary!$A:$A,0)),0))</f>
        <v>41</v>
      </c>
      <c r="G121" s="5">
        <f t="shared" si="8"/>
        <v>0.6029411764705882</v>
      </c>
      <c r="H121" s="35" t="str">
        <f t="shared" si="5"/>
        <v/>
      </c>
      <c r="I121" s="35" t="str">
        <f t="shared" si="6"/>
        <v>X</v>
      </c>
      <c r="J121" s="41" t="str">
        <f>IF(IFERROR(INDEX(NslpCepGroups!$E:$E,MATCH($C121,NslpCepGroups!$C:$C,0))="Special Assistance - CEP",FALSE),"X","")</f>
        <v>X</v>
      </c>
      <c r="K121" s="42" t="str">
        <f>IF($A121="","",IF($J121="X",INDEX(NslpCepGroups!$H:$H,MATCH($C121,NslpCepGroups!$C:$C,0)),""))</f>
        <v>2019 - 2020</v>
      </c>
      <c r="L121" s="42" t="str">
        <f>IF($A121="","",IF($J121="X",IF(INDEX(NslpCepGroups!$F:$F,MATCH($C121,NslpCepGroups!$C:$C,0))=0,"Indiv. site",INDEX(NslpCepGroups!$F:$F,MATCH($C121,NslpCepGroups!$C:$C,0))),""))</f>
        <v>Group A</v>
      </c>
      <c r="M121" s="42" t="str">
        <f>IF($A121="","",IF($J121="X",INDEX(NslpCepGroups!$I:$I,MATCH($C121,NslpCepGroups!$C:$C,0)),""))</f>
        <v>2022 - 2023</v>
      </c>
      <c r="N121" s="45" t="str">
        <f t="shared" si="7"/>
        <v>X</v>
      </c>
    </row>
    <row r="122" spans="1:14" x14ac:dyDescent="0.25">
      <c r="A122" s="25">
        <v>7</v>
      </c>
      <c r="B122" s="30" t="str">
        <f>IF($A122="","",INDEX('LEA-District wide'!$B:$B,MATCH($A122,'LEA-District wide'!$A:$A,0)))</f>
        <v>Bering Strait Schools</v>
      </c>
      <c r="C122" s="26">
        <v>70070</v>
      </c>
      <c r="D122" s="26" t="s">
        <v>88</v>
      </c>
      <c r="E122" s="6">
        <f>IF($A122="","",IFERROR(INDEX(CEPIdentifiedStudentsSummary!$D:$D,MATCH($C122,CEPIdentifiedStudentsSummary!$A:$A,0)),0))</f>
        <v>85</v>
      </c>
      <c r="F122" s="6">
        <f>IF($A122="","",IFERROR(INDEX(CEPIdentifiedStudentsSummary!$C:$C,MATCH($C122,CEPIdentifiedStudentsSummary!$A:$A,0)),0))</f>
        <v>68</v>
      </c>
      <c r="G122" s="5">
        <f t="shared" si="8"/>
        <v>0.8</v>
      </c>
      <c r="H122" s="35" t="str">
        <f t="shared" si="5"/>
        <v/>
      </c>
      <c r="I122" s="35" t="str">
        <f t="shared" si="6"/>
        <v>X</v>
      </c>
      <c r="J122" s="41" t="str">
        <f>IF(IFERROR(INDEX(NslpCepGroups!$E:$E,MATCH($C122,NslpCepGroups!$C:$C,0))="Special Assistance - CEP",FALSE),"X","")</f>
        <v>X</v>
      </c>
      <c r="K122" s="42" t="str">
        <f>IF($A122="","",IF($J122="X",INDEX(NslpCepGroups!$H:$H,MATCH($C122,NslpCepGroups!$C:$C,0)),""))</f>
        <v>2019 - 2020</v>
      </c>
      <c r="L122" s="42" t="str">
        <f>IF($A122="","",IF($J122="X",IF(INDEX(NslpCepGroups!$F:$F,MATCH($C122,NslpCepGroups!$C:$C,0))=0,"Indiv. site",INDEX(NslpCepGroups!$F:$F,MATCH($C122,NslpCepGroups!$C:$C,0))),""))</f>
        <v>Group A</v>
      </c>
      <c r="M122" s="42" t="str">
        <f>IF($A122="","",IF($J122="X",INDEX(NslpCepGroups!$I:$I,MATCH($C122,NslpCepGroups!$C:$C,0)),""))</f>
        <v>2022 - 2023</v>
      </c>
      <c r="N122" s="45" t="str">
        <f t="shared" si="7"/>
        <v>X</v>
      </c>
    </row>
    <row r="123" spans="1:14" x14ac:dyDescent="0.25">
      <c r="A123" s="25">
        <v>7</v>
      </c>
      <c r="B123" s="30" t="str">
        <f>IF($A123="","",INDEX('LEA-District wide'!$B:$B,MATCH($A123,'LEA-District wide'!$A:$A,0)))</f>
        <v>Bering Strait Schools</v>
      </c>
      <c r="C123" s="26">
        <v>70060</v>
      </c>
      <c r="D123" s="26" t="s">
        <v>87</v>
      </c>
      <c r="E123" s="6">
        <f>IF($A123="","",IFERROR(INDEX(CEPIdentifiedStudentsSummary!$D:$D,MATCH($C123,CEPIdentifiedStudentsSummary!$A:$A,0)),0))</f>
        <v>37</v>
      </c>
      <c r="F123" s="6">
        <f>IF($A123="","",IFERROR(INDEX(CEPIdentifiedStudentsSummary!$C:$C,MATCH($C123,CEPIdentifiedStudentsSummary!$A:$A,0)),0))</f>
        <v>11</v>
      </c>
      <c r="G123" s="5">
        <f t="shared" si="8"/>
        <v>0.29729729729729731</v>
      </c>
      <c r="H123" s="35" t="str">
        <f t="shared" si="5"/>
        <v/>
      </c>
      <c r="I123" s="35" t="str">
        <f t="shared" si="6"/>
        <v/>
      </c>
      <c r="J123" s="41" t="str">
        <f>IF(IFERROR(INDEX(NslpCepGroups!$E:$E,MATCH($C123,NslpCepGroups!$C:$C,0))="Special Assistance - CEP",FALSE),"X","")</f>
        <v>X</v>
      </c>
      <c r="K123" s="42" t="str">
        <f>IF($A123="","",IF($J123="X",INDEX(NslpCepGroups!$H:$H,MATCH($C123,NslpCepGroups!$C:$C,0)),""))</f>
        <v>2019 - 2020</v>
      </c>
      <c r="L123" s="42" t="str">
        <f>IF($A123="","",IF($J123="X",IF(INDEX(NslpCepGroups!$F:$F,MATCH($C123,NslpCepGroups!$C:$C,0))=0,"Indiv. site",INDEX(NslpCepGroups!$F:$F,MATCH($C123,NslpCepGroups!$C:$C,0))),""))</f>
        <v>Group A</v>
      </c>
      <c r="M123" s="42" t="str">
        <f>IF($A123="","",IF($J123="X",INDEX(NslpCepGroups!$I:$I,MATCH($C123,NslpCepGroups!$C:$C,0)),""))</f>
        <v>2022 - 2023</v>
      </c>
      <c r="N123" s="45" t="str">
        <f t="shared" si="7"/>
        <v>X</v>
      </c>
    </row>
    <row r="124" spans="1:14" x14ac:dyDescent="0.25">
      <c r="A124" s="25">
        <v>7</v>
      </c>
      <c r="B124" s="30" t="str">
        <f>IF($A124="","",INDEX('LEA-District wide'!$B:$B,MATCH($A124,'LEA-District wide'!$A:$A,0)))</f>
        <v>Bering Strait Schools</v>
      </c>
      <c r="C124" s="26">
        <v>70100</v>
      </c>
      <c r="D124" s="26" t="s">
        <v>413</v>
      </c>
      <c r="E124" s="6">
        <f>IF($A124="","",IFERROR(INDEX(CEPIdentifiedStudentsSummary!$D:$D,MATCH($C124,CEPIdentifiedStudentsSummary!$A:$A,0)),0))</f>
        <v>71</v>
      </c>
      <c r="F124" s="6">
        <f>IF($A124="","",IFERROR(INDEX(CEPIdentifiedStudentsSummary!$C:$C,MATCH($C124,CEPIdentifiedStudentsSummary!$A:$A,0)),0))</f>
        <v>37</v>
      </c>
      <c r="G124" s="5">
        <f t="shared" si="8"/>
        <v>0.52112676056338025</v>
      </c>
      <c r="H124" s="35" t="str">
        <f t="shared" si="5"/>
        <v/>
      </c>
      <c r="I124" s="35" t="str">
        <f t="shared" si="6"/>
        <v>X</v>
      </c>
      <c r="J124" s="41" t="str">
        <f>IF(IFERROR(INDEX(NslpCepGroups!$E:$E,MATCH($C124,NslpCepGroups!$C:$C,0))="Special Assistance - CEP",FALSE),"X","")</f>
        <v>X</v>
      </c>
      <c r="K124" s="42" t="str">
        <f>IF($A124="","",IF($J124="X",INDEX(NslpCepGroups!$H:$H,MATCH($C124,NslpCepGroups!$C:$C,0)),""))</f>
        <v>2019 - 2020</v>
      </c>
      <c r="L124" s="42" t="str">
        <f>IF($A124="","",IF($J124="X",IF(INDEX(NslpCepGroups!$F:$F,MATCH($C124,NslpCepGroups!$C:$C,0))=0,"Indiv. site",INDEX(NslpCepGroups!$F:$F,MATCH($C124,NslpCepGroups!$C:$C,0))),""))</f>
        <v>Group A</v>
      </c>
      <c r="M124" s="42" t="str">
        <f>IF($A124="","",IF($J124="X",INDEX(NslpCepGroups!$I:$I,MATCH($C124,NslpCepGroups!$C:$C,0)),""))</f>
        <v>2022 - 2023</v>
      </c>
      <c r="N124" s="45" t="str">
        <f t="shared" si="7"/>
        <v>X</v>
      </c>
    </row>
    <row r="125" spans="1:14" x14ac:dyDescent="0.25">
      <c r="A125" s="25">
        <v>7</v>
      </c>
      <c r="B125" s="30" t="str">
        <f>IF($A125="","",INDEX('LEA-District wide'!$B:$B,MATCH($A125,'LEA-District wide'!$A:$A,0)))</f>
        <v>Bering Strait Schools</v>
      </c>
      <c r="C125" s="26">
        <v>70110</v>
      </c>
      <c r="D125" s="26" t="s">
        <v>90</v>
      </c>
      <c r="E125" s="6">
        <f>IF($A125="","",IFERROR(INDEX(CEPIdentifiedStudentsSummary!$D:$D,MATCH($C125,CEPIdentifiedStudentsSummary!$A:$A,0)),0))</f>
        <v>196</v>
      </c>
      <c r="F125" s="6">
        <f>IF($A125="","",IFERROR(INDEX(CEPIdentifiedStudentsSummary!$C:$C,MATCH($C125,CEPIdentifiedStudentsSummary!$A:$A,0)),0))</f>
        <v>145</v>
      </c>
      <c r="G125" s="5">
        <f t="shared" si="8"/>
        <v>0.73979591836734693</v>
      </c>
      <c r="H125" s="35" t="str">
        <f t="shared" si="5"/>
        <v/>
      </c>
      <c r="I125" s="35" t="str">
        <f t="shared" si="6"/>
        <v>X</v>
      </c>
      <c r="J125" s="41" t="str">
        <f>IF(IFERROR(INDEX(NslpCepGroups!$E:$E,MATCH($C125,NslpCepGroups!$C:$C,0))="Special Assistance - CEP",FALSE),"X","")</f>
        <v>X</v>
      </c>
      <c r="K125" s="42" t="str">
        <f>IF($A125="","",IF($J125="X",INDEX(NslpCepGroups!$H:$H,MATCH($C125,NslpCepGroups!$C:$C,0)),""))</f>
        <v>2019 - 2020</v>
      </c>
      <c r="L125" s="42" t="str">
        <f>IF($A125="","",IF($J125="X",IF(INDEX(NslpCepGroups!$F:$F,MATCH($C125,NslpCepGroups!$C:$C,0))=0,"Indiv. site",INDEX(NslpCepGroups!$F:$F,MATCH($C125,NslpCepGroups!$C:$C,0))),""))</f>
        <v>Group A</v>
      </c>
      <c r="M125" s="42" t="str">
        <f>IF($A125="","",IF($J125="X",INDEX(NslpCepGroups!$I:$I,MATCH($C125,NslpCepGroups!$C:$C,0)),""))</f>
        <v>2022 - 2023</v>
      </c>
      <c r="N125" s="45" t="str">
        <f t="shared" si="7"/>
        <v>X</v>
      </c>
    </row>
    <row r="126" spans="1:14" x14ac:dyDescent="0.25">
      <c r="A126" s="25">
        <v>7</v>
      </c>
      <c r="B126" s="30" t="str">
        <f>IF($A126="","",INDEX('LEA-District wide'!$B:$B,MATCH($A126,'LEA-District wide'!$A:$A,0)))</f>
        <v>Bering Strait Schools</v>
      </c>
      <c r="C126" s="26">
        <v>70120</v>
      </c>
      <c r="D126" s="26" t="s">
        <v>414</v>
      </c>
      <c r="E126" s="6">
        <f>IF($A126="","",IFERROR(INDEX(CEPIdentifiedStudentsSummary!$D:$D,MATCH($C126,CEPIdentifiedStudentsSummary!$A:$A,0)),0))</f>
        <v>241</v>
      </c>
      <c r="F126" s="6">
        <f>IF($A126="","",IFERROR(INDEX(CEPIdentifiedStudentsSummary!$C:$C,MATCH($C126,CEPIdentifiedStudentsSummary!$A:$A,0)),0))</f>
        <v>161</v>
      </c>
      <c r="G126" s="5">
        <f t="shared" si="8"/>
        <v>0.66804979253112029</v>
      </c>
      <c r="H126" s="35" t="str">
        <f t="shared" si="5"/>
        <v/>
      </c>
      <c r="I126" s="35" t="str">
        <f t="shared" si="6"/>
        <v>X</v>
      </c>
      <c r="J126" s="41" t="str">
        <f>IF(IFERROR(INDEX(NslpCepGroups!$E:$E,MATCH($C126,NslpCepGroups!$C:$C,0))="Special Assistance - CEP",FALSE),"X","")</f>
        <v>X</v>
      </c>
      <c r="K126" s="42" t="str">
        <f>IF($A126="","",IF($J126="X",INDEX(NslpCepGroups!$H:$H,MATCH($C126,NslpCepGroups!$C:$C,0)),""))</f>
        <v>2019 - 2020</v>
      </c>
      <c r="L126" s="42" t="str">
        <f>IF($A126="","",IF($J126="X",IF(INDEX(NslpCepGroups!$F:$F,MATCH($C126,NslpCepGroups!$C:$C,0))=0,"Indiv. site",INDEX(NslpCepGroups!$F:$F,MATCH($C126,NslpCepGroups!$C:$C,0))),""))</f>
        <v>Group A</v>
      </c>
      <c r="M126" s="42" t="str">
        <f>IF($A126="","",IF($J126="X",INDEX(NslpCepGroups!$I:$I,MATCH($C126,NslpCepGroups!$C:$C,0)),""))</f>
        <v>2022 - 2023</v>
      </c>
      <c r="N126" s="45" t="str">
        <f t="shared" si="7"/>
        <v>X</v>
      </c>
    </row>
    <row r="127" spans="1:14" x14ac:dyDescent="0.25">
      <c r="A127" s="25">
        <v>7</v>
      </c>
      <c r="B127" s="30" t="str">
        <f>IF($A127="","",INDEX('LEA-District wide'!$B:$B,MATCH($A127,'LEA-District wide'!$A:$A,0)))</f>
        <v>Bering Strait Schools</v>
      </c>
      <c r="C127" s="26">
        <v>70260</v>
      </c>
      <c r="D127" s="26" t="s">
        <v>94</v>
      </c>
      <c r="E127" s="6">
        <f>IF($A127="","",IFERROR(INDEX(CEPIdentifiedStudentsSummary!$D:$D,MATCH($C127,CEPIdentifiedStudentsSummary!$A:$A,0)),0))</f>
        <v>170</v>
      </c>
      <c r="F127" s="6">
        <f>IF($A127="","",IFERROR(INDEX(CEPIdentifiedStudentsSummary!$C:$C,MATCH($C127,CEPIdentifiedStudentsSummary!$A:$A,0)),0))</f>
        <v>67</v>
      </c>
      <c r="G127" s="5">
        <f t="shared" si="8"/>
        <v>0.39411764705882352</v>
      </c>
      <c r="H127" s="35" t="str">
        <f t="shared" si="5"/>
        <v>X</v>
      </c>
      <c r="I127" s="35" t="str">
        <f t="shared" si="6"/>
        <v/>
      </c>
      <c r="J127" s="41" t="str">
        <f>IF(IFERROR(INDEX(NslpCepGroups!$E:$E,MATCH($C127,NslpCepGroups!$C:$C,0))="Special Assistance - CEP",FALSE),"X","")</f>
        <v>X</v>
      </c>
      <c r="K127" s="42" t="str">
        <f>IF($A127="","",IF($J127="X",INDEX(NslpCepGroups!$H:$H,MATCH($C127,NslpCepGroups!$C:$C,0)),""))</f>
        <v>2019 - 2020</v>
      </c>
      <c r="L127" s="42" t="str">
        <f>IF($A127="","",IF($J127="X",IF(INDEX(NslpCepGroups!$F:$F,MATCH($C127,NslpCepGroups!$C:$C,0))=0,"Indiv. site",INDEX(NslpCepGroups!$F:$F,MATCH($C127,NslpCepGroups!$C:$C,0))),""))</f>
        <v>Group A</v>
      </c>
      <c r="M127" s="42" t="str">
        <f>IF($A127="","",IF($J127="X",INDEX(NslpCepGroups!$I:$I,MATCH($C127,NslpCepGroups!$C:$C,0)),""))</f>
        <v>2022 - 2023</v>
      </c>
      <c r="N127" s="47" t="str">
        <f>IF($M127="","",IF(1*RIGHT($M127,4)=_cepBaseYr,"X",""))</f>
        <v>X</v>
      </c>
    </row>
    <row r="128" spans="1:14" x14ac:dyDescent="0.25">
      <c r="A128" s="25">
        <v>7</v>
      </c>
      <c r="B128" s="30" t="str">
        <f>IF($A128="","",INDEX('LEA-District wide'!$B:$B,MATCH($A128,'LEA-District wide'!$A:$A,0)))</f>
        <v>Bering Strait Schools</v>
      </c>
      <c r="C128" s="26">
        <v>70150</v>
      </c>
      <c r="D128" s="26" t="s">
        <v>92</v>
      </c>
      <c r="E128" s="6">
        <f>IF($A128="","",IFERROR(INDEX(CEPIdentifiedStudentsSummary!$D:$D,MATCH($C128,CEPIdentifiedStudentsSummary!$A:$A,0)),0))</f>
        <v>34</v>
      </c>
      <c r="F128" s="6">
        <f>IF($A128="","",IFERROR(INDEX(CEPIdentifiedStudentsSummary!$C:$C,MATCH($C128,CEPIdentifiedStudentsSummary!$A:$A,0)),0))</f>
        <v>14</v>
      </c>
      <c r="G128" s="5">
        <f t="shared" si="8"/>
        <v>0.41176470588235292</v>
      </c>
      <c r="H128" s="35" t="str">
        <f t="shared" si="5"/>
        <v/>
      </c>
      <c r="I128" s="35" t="str">
        <f t="shared" si="6"/>
        <v>X</v>
      </c>
      <c r="J128" s="41" t="str">
        <f>IF(IFERROR(INDEX(NslpCepGroups!$E:$E,MATCH($C128,NslpCepGroups!$C:$C,0))="Special Assistance - CEP",FALSE),"X","")</f>
        <v>X</v>
      </c>
      <c r="K128" s="42" t="str">
        <f>IF($A128="","",IF($J128="X",INDEX(NslpCepGroups!$H:$H,MATCH($C128,NslpCepGroups!$C:$C,0)),""))</f>
        <v>2019 - 2020</v>
      </c>
      <c r="L128" s="42" t="str">
        <f>IF($A128="","",IF($J128="X",IF(INDEX(NslpCepGroups!$F:$F,MATCH($C128,NslpCepGroups!$C:$C,0))=0,"Indiv. site",INDEX(NslpCepGroups!$F:$F,MATCH($C128,NslpCepGroups!$C:$C,0))),""))</f>
        <v>Group A</v>
      </c>
      <c r="M128" s="42" t="str">
        <f>IF($A128="","",IF($J128="X",INDEX(NslpCepGroups!$I:$I,MATCH($C128,NslpCepGroups!$C:$C,0)),""))</f>
        <v>2022 - 2023</v>
      </c>
      <c r="N128" s="45" t="str">
        <f t="shared" si="7"/>
        <v>X</v>
      </c>
    </row>
    <row r="129" spans="1:14" x14ac:dyDescent="0.25">
      <c r="A129" s="25">
        <v>7</v>
      </c>
      <c r="B129" s="30" t="str">
        <f>IF($A129="","",INDEX('LEA-District wide'!$B:$B,MATCH($A129,'LEA-District wide'!$A:$A,0)))</f>
        <v>Bering Strait Schools</v>
      </c>
      <c r="C129" s="26">
        <v>70160</v>
      </c>
      <c r="D129" s="26" t="s">
        <v>415</v>
      </c>
      <c r="E129" s="6">
        <f>IF($A129="","",IFERROR(INDEX(CEPIdentifiedStudentsSummary!$D:$D,MATCH($C129,CEPIdentifiedStudentsSummary!$A:$A,0)),0))</f>
        <v>70</v>
      </c>
      <c r="F129" s="6">
        <f>IF($A129="","",IFERROR(INDEX(CEPIdentifiedStudentsSummary!$C:$C,MATCH($C129,CEPIdentifiedStudentsSummary!$A:$A,0)),0))</f>
        <v>43</v>
      </c>
      <c r="G129" s="5">
        <f t="shared" si="8"/>
        <v>0.61428571428571432</v>
      </c>
      <c r="H129" s="35" t="str">
        <f t="shared" si="5"/>
        <v/>
      </c>
      <c r="I129" s="35" t="str">
        <f t="shared" si="6"/>
        <v>X</v>
      </c>
      <c r="J129" s="41" t="str">
        <f>IF(IFERROR(INDEX(NslpCepGroups!$E:$E,MATCH($C129,NslpCepGroups!$C:$C,0))="Special Assistance - CEP",FALSE),"X","")</f>
        <v>X</v>
      </c>
      <c r="K129" s="42" t="str">
        <f>IF($A129="","",IF($J129="X",INDEX(NslpCepGroups!$H:$H,MATCH($C129,NslpCepGroups!$C:$C,0)),""))</f>
        <v>2019 - 2020</v>
      </c>
      <c r="L129" s="42" t="str">
        <f>IF($A129="","",IF($J129="X",IF(INDEX(NslpCepGroups!$F:$F,MATCH($C129,NslpCepGroups!$C:$C,0))=0,"Indiv. site",INDEX(NslpCepGroups!$F:$F,MATCH($C129,NslpCepGroups!$C:$C,0))),""))</f>
        <v>Group A</v>
      </c>
      <c r="M129" s="42" t="str">
        <f>IF($A129="","",IF($J129="X",INDEX(NslpCepGroups!$I:$I,MATCH($C129,NslpCepGroups!$C:$C,0)),""))</f>
        <v>2022 - 2023</v>
      </c>
      <c r="N129" s="45" t="str">
        <f t="shared" si="7"/>
        <v>X</v>
      </c>
    </row>
    <row r="130" spans="1:14" x14ac:dyDescent="0.25">
      <c r="A130" s="25">
        <v>8</v>
      </c>
      <c r="B130" s="30" t="str">
        <f>IF($A130="","",INDEX('LEA-District wide'!$B:$B,MATCH($A130,'LEA-District wide'!$A:$A,0)))</f>
        <v>Bristol Bay Borough Schools</v>
      </c>
      <c r="C130" s="26">
        <v>88010</v>
      </c>
      <c r="D130" s="26" t="s">
        <v>640</v>
      </c>
      <c r="E130" s="6">
        <f>IF($A130="","",IFERROR(INDEX(CEPIdentifiedStudentsSummary!$D:$D,MATCH($C130,CEPIdentifiedStudentsSummary!$A:$A,0)),0))</f>
        <v>0</v>
      </c>
      <c r="F130" s="6">
        <f>IF($A130="","",IFERROR(INDEX(CEPIdentifiedStudentsSummary!$C:$C,MATCH($C130,CEPIdentifiedStudentsSummary!$A:$A,0)),0))</f>
        <v>0</v>
      </c>
      <c r="G130" s="5" t="str">
        <f t="shared" si="8"/>
        <v>N/A</v>
      </c>
      <c r="H130" s="35" t="str">
        <f t="shared" ref="H130:H193" si="9">IF($G130="N/A","",IF(AND($G130&gt;=0.3,$G130&lt;0.4),"X",""))</f>
        <v/>
      </c>
      <c r="I130" s="35" t="str">
        <f t="shared" ref="I130:I193" si="10">IF($A130="","",IF($G130="N/A","",IF($G130&gt;=0.4,"X","")))</f>
        <v/>
      </c>
      <c r="J130" s="41" t="str">
        <f>IF(IFERROR(INDEX(NslpCepGroups!$E:$E,MATCH($C130,NslpCepGroups!$C:$C,0))="Special Assistance - CEP",FALSE),"X","")</f>
        <v/>
      </c>
      <c r="K130" s="42" t="str">
        <f>IF($A130="","",IF($J130="X",INDEX(NslpCepGroups!$H:$H,MATCH($C130,NslpCepGroups!$C:$C,0)),""))</f>
        <v/>
      </c>
      <c r="L130" s="42" t="str">
        <f>IF($A130="","",IF($J130="X",IF(INDEX(NslpCepGroups!$F:$F,MATCH($C130,NslpCepGroups!$C:$C,0))=0,"Indiv. site",INDEX(NslpCepGroups!$F:$F,MATCH($C130,NslpCepGroups!$C:$C,0))),""))</f>
        <v/>
      </c>
      <c r="M130" s="42" t="str">
        <f>IF($A130="","",IF($J130="X",INDEX(NslpCepGroups!$I:$I,MATCH($C130,NslpCepGroups!$C:$C,0)),""))</f>
        <v/>
      </c>
      <c r="N130" s="45" t="str">
        <f t="shared" ref="N130:N193" si="11">IF($M130="","",IF(1*RIGHT($M130,4)=_cepBaseYr,"X",""))</f>
        <v/>
      </c>
    </row>
    <row r="131" spans="1:14" x14ac:dyDescent="0.25">
      <c r="A131" s="25">
        <v>8</v>
      </c>
      <c r="B131" s="30" t="str">
        <f>IF($A131="","",INDEX('LEA-District wide'!$B:$B,MATCH($A131,'LEA-District wide'!$A:$A,0)))</f>
        <v>Bristol Bay Borough Schools</v>
      </c>
      <c r="C131" s="26">
        <v>80010</v>
      </c>
      <c r="D131" s="26" t="s">
        <v>417</v>
      </c>
      <c r="E131" s="6">
        <f>IF($A131="","",IFERROR(INDEX(CEPIdentifiedStudentsSummary!$D:$D,MATCH($C131,CEPIdentifiedStudentsSummary!$A:$A,0)),0))</f>
        <v>49</v>
      </c>
      <c r="F131" s="6">
        <f>IF($A131="","",IFERROR(INDEX(CEPIdentifiedStudentsSummary!$C:$C,MATCH($C131,CEPIdentifiedStudentsSummary!$A:$A,0)),0))</f>
        <v>29</v>
      </c>
      <c r="G131" s="5">
        <f t="shared" ref="G131:G194" si="12">IF($A131="","",IFERROR(F131/E131,"N/A"))</f>
        <v>0.59183673469387754</v>
      </c>
      <c r="H131" s="35" t="str">
        <f t="shared" si="9"/>
        <v/>
      </c>
      <c r="I131" s="35" t="str">
        <f t="shared" si="10"/>
        <v>X</v>
      </c>
      <c r="J131" s="41" t="str">
        <f>IF(IFERROR(INDEX(NslpCepGroups!$E:$E,MATCH($C131,NslpCepGroups!$C:$C,0))="Special Assistance - CEP",FALSE),"X","")</f>
        <v>X</v>
      </c>
      <c r="K131" s="42" t="str">
        <f>IF($A131="","",IF($J131="X",INDEX(NslpCepGroups!$H:$H,MATCH($C131,NslpCepGroups!$C:$C,0)),""))</f>
        <v>2019 - 2020</v>
      </c>
      <c r="L131" s="42" t="str">
        <f>IF($A131="","",IF($J131="X",IF(INDEX(NslpCepGroups!$F:$F,MATCH($C131,NslpCepGroups!$C:$C,0))=0,"Indiv. site",INDEX(NslpCepGroups!$F:$F,MATCH($C131,NslpCepGroups!$C:$C,0))),""))</f>
        <v>Group 1</v>
      </c>
      <c r="M131" s="42" t="str">
        <f>IF($A131="","",IF($J131="X",INDEX(NslpCepGroups!$I:$I,MATCH($C131,NslpCepGroups!$C:$C,0)),""))</f>
        <v>2022 - 2023</v>
      </c>
      <c r="N131" s="45" t="str">
        <f t="shared" si="11"/>
        <v>X</v>
      </c>
    </row>
    <row r="132" spans="1:14" x14ac:dyDescent="0.25">
      <c r="A132" s="25">
        <v>8</v>
      </c>
      <c r="B132" s="30" t="str">
        <f>IF($A132="","",INDEX('LEA-District wide'!$B:$B,MATCH($A132,'LEA-District wide'!$A:$A,0)))</f>
        <v>Bristol Bay Borough Schools</v>
      </c>
      <c r="C132" s="26">
        <v>80020</v>
      </c>
      <c r="D132" s="26" t="s">
        <v>418</v>
      </c>
      <c r="E132" s="6">
        <f>IF($A132="","",IFERROR(INDEX(CEPIdentifiedStudentsSummary!$D:$D,MATCH($C132,CEPIdentifiedStudentsSummary!$A:$A,0)),0))</f>
        <v>65</v>
      </c>
      <c r="F132" s="6">
        <f>IF($A132="","",IFERROR(INDEX(CEPIdentifiedStudentsSummary!$C:$C,MATCH($C132,CEPIdentifiedStudentsSummary!$A:$A,0)),0))</f>
        <v>23</v>
      </c>
      <c r="G132" s="5">
        <f t="shared" si="12"/>
        <v>0.35384615384615387</v>
      </c>
      <c r="H132" s="35" t="str">
        <f t="shared" si="9"/>
        <v>X</v>
      </c>
      <c r="I132" s="35" t="str">
        <f t="shared" si="10"/>
        <v/>
      </c>
      <c r="J132" s="41" t="str">
        <f>IF(IFERROR(INDEX(NslpCepGroups!$E:$E,MATCH($C132,NslpCepGroups!$C:$C,0))="Special Assistance - CEP",FALSE),"X","")</f>
        <v>X</v>
      </c>
      <c r="K132" s="42" t="str">
        <f>IF($A132="","",IF($J132="X",INDEX(NslpCepGroups!$H:$H,MATCH($C132,NslpCepGroups!$C:$C,0)),""))</f>
        <v>2019 - 2020</v>
      </c>
      <c r="L132" s="42" t="str">
        <f>IF($A132="","",IF($J132="X",IF(INDEX(NslpCepGroups!$F:$F,MATCH($C132,NslpCepGroups!$C:$C,0))=0,"Indiv. site",INDEX(NslpCepGroups!$F:$F,MATCH($C132,NslpCepGroups!$C:$C,0))),""))</f>
        <v>Group 1</v>
      </c>
      <c r="M132" s="42" t="str">
        <f>IF($A132="","",IF($J132="X",INDEX(NslpCepGroups!$I:$I,MATCH($C132,NslpCepGroups!$C:$C,0)),""))</f>
        <v>2022 - 2023</v>
      </c>
      <c r="N132" s="47" t="str">
        <f t="shared" si="11"/>
        <v>X</v>
      </c>
    </row>
    <row r="133" spans="1:14" x14ac:dyDescent="0.25">
      <c r="A133" s="25">
        <v>9</v>
      </c>
      <c r="B133" s="30" t="str">
        <f>IF($A133="","",INDEX('LEA-District wide'!$B:$B,MATCH($A133,'LEA-District wide'!$A:$A,0)))</f>
        <v>Chatham Schools</v>
      </c>
      <c r="C133" s="26">
        <v>90010</v>
      </c>
      <c r="D133" s="26" t="s">
        <v>419</v>
      </c>
      <c r="E133" s="6">
        <f>IF($A133="","",IFERROR(INDEX(CEPIdentifiedStudentsSummary!$D:$D,MATCH($C133,CEPIdentifiedStudentsSummary!$A:$A,0)),0))</f>
        <v>57</v>
      </c>
      <c r="F133" s="6">
        <f>IF($A133="","",IFERROR(INDEX(CEPIdentifiedStudentsSummary!$C:$C,MATCH($C133,CEPIdentifiedStudentsSummary!$A:$A,0)),0))</f>
        <v>35</v>
      </c>
      <c r="G133" s="5">
        <f t="shared" si="12"/>
        <v>0.61403508771929827</v>
      </c>
      <c r="H133" s="35" t="str">
        <f t="shared" si="9"/>
        <v/>
      </c>
      <c r="I133" s="35" t="str">
        <f t="shared" si="10"/>
        <v>X</v>
      </c>
      <c r="J133" s="41" t="str">
        <f>IF(IFERROR(INDEX(NslpCepGroups!$E:$E,MATCH($C133,NslpCepGroups!$C:$C,0))="Special Assistance - CEP",FALSE),"X","")</f>
        <v>X</v>
      </c>
      <c r="K133" s="42" t="str">
        <f>IF($A133="","",IF($J133="X",INDEX(NslpCepGroups!$H:$H,MATCH($C133,NslpCepGroups!$C:$C,0)),""))</f>
        <v>2020 - 2021</v>
      </c>
      <c r="L133" s="42" t="str">
        <f>IF($A133="","",IF($J133="X",IF(INDEX(NslpCepGroups!$F:$F,MATCH($C133,NslpCepGroups!$C:$C,0))=0,"Indiv. site",INDEX(NslpCepGroups!$F:$F,MATCH($C133,NslpCepGroups!$C:$C,0))),""))</f>
        <v>Indiv. site</v>
      </c>
      <c r="M133" s="42" t="str">
        <f>IF($A133="","",IF($J133="X",INDEX(NslpCepGroups!$I:$I,MATCH($C133,NslpCepGroups!$C:$C,0)),""))</f>
        <v>2023 - 2024</v>
      </c>
      <c r="N133" s="45" t="str">
        <f t="shared" si="11"/>
        <v/>
      </c>
    </row>
    <row r="134" spans="1:14" x14ac:dyDescent="0.25">
      <c r="A134" s="25">
        <v>9</v>
      </c>
      <c r="B134" s="30" t="str">
        <f>IF($A134="","",INDEX('LEA-District wide'!$B:$B,MATCH($A134,'LEA-District wide'!$A:$A,0)))</f>
        <v>Chatham Schools</v>
      </c>
      <c r="C134" s="26">
        <v>98010</v>
      </c>
      <c r="D134" s="26" t="s">
        <v>641</v>
      </c>
      <c r="E134" s="6">
        <f>IF($A134="","",IFERROR(INDEX(CEPIdentifiedStudentsSummary!$D:$D,MATCH($C134,CEPIdentifiedStudentsSummary!$A:$A,0)),0))</f>
        <v>17</v>
      </c>
      <c r="F134" s="6">
        <f>IF($A134="","",IFERROR(INDEX(CEPIdentifiedStudentsSummary!$C:$C,MATCH($C134,CEPIdentifiedStudentsSummary!$A:$A,0)),0))</f>
        <v>4</v>
      </c>
      <c r="G134" s="5">
        <f t="shared" si="12"/>
        <v>0.23529411764705882</v>
      </c>
      <c r="H134" s="35" t="str">
        <f t="shared" si="9"/>
        <v/>
      </c>
      <c r="I134" s="35" t="str">
        <f t="shared" si="10"/>
        <v/>
      </c>
      <c r="J134" s="41" t="str">
        <f>IF(IFERROR(INDEX(NslpCepGroups!$E:$E,MATCH($C134,NslpCepGroups!$C:$C,0))="Special Assistance - CEP",FALSE),"X","")</f>
        <v/>
      </c>
      <c r="K134" s="42" t="str">
        <f>IF($A134="","",IF($J134="X",INDEX(NslpCepGroups!$H:$H,MATCH($C134,NslpCepGroups!$C:$C,0)),""))</f>
        <v/>
      </c>
      <c r="L134" s="42" t="str">
        <f>IF($A134="","",IF($J134="X",IF(INDEX(NslpCepGroups!$F:$F,MATCH($C134,NslpCepGroups!$C:$C,0))=0,"Indiv. site",INDEX(NslpCepGroups!$F:$F,MATCH($C134,NslpCepGroups!$C:$C,0))),""))</f>
        <v/>
      </c>
      <c r="M134" s="42" t="str">
        <f>IF($A134="","",IF($J134="X",INDEX(NslpCepGroups!$I:$I,MATCH($C134,NslpCepGroups!$C:$C,0)),""))</f>
        <v/>
      </c>
      <c r="N134" s="45" t="str">
        <f t="shared" si="11"/>
        <v/>
      </c>
    </row>
    <row r="135" spans="1:14" x14ac:dyDescent="0.25">
      <c r="A135" s="25">
        <v>9</v>
      </c>
      <c r="B135" s="30" t="str">
        <f>IF($A135="","",INDEX('LEA-District wide'!$B:$B,MATCH($A135,'LEA-District wide'!$A:$A,0)))</f>
        <v>Chatham Schools</v>
      </c>
      <c r="C135" s="26">
        <v>90030</v>
      </c>
      <c r="D135" s="26" t="s">
        <v>378</v>
      </c>
      <c r="E135" s="6">
        <f>IF($A135="","",IFERROR(INDEX(CEPIdentifiedStudentsSummary!$D:$D,MATCH($C135,CEPIdentifiedStudentsSummary!$A:$A,0)),0))</f>
        <v>58</v>
      </c>
      <c r="F135" s="6">
        <f>IF($A135="","",IFERROR(INDEX(CEPIdentifiedStudentsSummary!$C:$C,MATCH($C135,CEPIdentifiedStudentsSummary!$A:$A,0)),0))</f>
        <v>8</v>
      </c>
      <c r="G135" s="5">
        <f t="shared" si="12"/>
        <v>0.13793103448275862</v>
      </c>
      <c r="H135" s="35" t="str">
        <f t="shared" si="9"/>
        <v/>
      </c>
      <c r="I135" s="35" t="str">
        <f t="shared" si="10"/>
        <v/>
      </c>
      <c r="J135" s="41" t="str">
        <f>IF(IFERROR(INDEX(NslpCepGroups!$E:$E,MATCH($C135,NslpCepGroups!$C:$C,0))="Special Assistance - CEP",FALSE),"X","")</f>
        <v/>
      </c>
      <c r="K135" s="42" t="str">
        <f>IF($A135="","",IF($J135="X",INDEX(NslpCepGroups!$H:$H,MATCH($C135,NslpCepGroups!$C:$C,0)),""))</f>
        <v/>
      </c>
      <c r="L135" s="42" t="str">
        <f>IF($A135="","",IF($J135="X",IF(INDEX(NslpCepGroups!$F:$F,MATCH($C135,NslpCepGroups!$C:$C,0))=0,"Indiv. site",INDEX(NslpCepGroups!$F:$F,MATCH($C135,NslpCepGroups!$C:$C,0))),""))</f>
        <v/>
      </c>
      <c r="M135" s="42" t="str">
        <f>IF($A135="","",IF($J135="X",INDEX(NslpCepGroups!$I:$I,MATCH($C135,NslpCepGroups!$C:$C,0)),""))</f>
        <v/>
      </c>
      <c r="N135" s="45" t="str">
        <f t="shared" si="11"/>
        <v/>
      </c>
    </row>
    <row r="136" spans="1:14" x14ac:dyDescent="0.25">
      <c r="A136" s="25">
        <v>9</v>
      </c>
      <c r="B136" s="30" t="str">
        <f>IF($A136="","",INDEX('LEA-District wide'!$B:$B,MATCH($A136,'LEA-District wide'!$A:$A,0)))</f>
        <v>Chatham Schools</v>
      </c>
      <c r="C136" s="26">
        <v>90090</v>
      </c>
      <c r="D136" s="26" t="s">
        <v>95</v>
      </c>
      <c r="E136" s="6">
        <f>IF($A136="","",IFERROR(INDEX(CEPIdentifiedStudentsSummary!$D:$D,MATCH($C136,CEPIdentifiedStudentsSummary!$A:$A,0)),0))</f>
        <v>10</v>
      </c>
      <c r="F136" s="6">
        <f>IF($A136="","",IFERROR(INDEX(CEPIdentifiedStudentsSummary!$C:$C,MATCH($C136,CEPIdentifiedStudentsSummary!$A:$A,0)),0))</f>
        <v>3</v>
      </c>
      <c r="G136" s="5">
        <f t="shared" si="12"/>
        <v>0.3</v>
      </c>
      <c r="H136" s="35" t="str">
        <f t="shared" si="9"/>
        <v>X</v>
      </c>
      <c r="I136" s="35" t="str">
        <f t="shared" si="10"/>
        <v/>
      </c>
      <c r="J136" s="41" t="str">
        <f>IF(IFERROR(INDEX(NslpCepGroups!$E:$E,MATCH($C136,NslpCepGroups!$C:$C,0))="Special Assistance - CEP",FALSE),"X","")</f>
        <v/>
      </c>
      <c r="K136" s="42" t="str">
        <f>IF($A136="","",IF($J136="X",INDEX(NslpCepGroups!$H:$H,MATCH($C136,NslpCepGroups!$C:$C,0)),""))</f>
        <v/>
      </c>
      <c r="L136" s="42" t="str">
        <f>IF($A136="","",IF($J136="X",IF(INDEX(NslpCepGroups!$F:$F,MATCH($C136,NslpCepGroups!$C:$C,0))=0,"Indiv. site",INDEX(NslpCepGroups!$F:$F,MATCH($C136,NslpCepGroups!$C:$C,0))),""))</f>
        <v/>
      </c>
      <c r="M136" s="42" t="str">
        <f>IF($A136="","",IF($J136="X",INDEX(NslpCepGroups!$I:$I,MATCH($C136,NslpCepGroups!$C:$C,0)),""))</f>
        <v/>
      </c>
      <c r="N136" s="45" t="str">
        <f t="shared" si="11"/>
        <v/>
      </c>
    </row>
    <row r="137" spans="1:14" x14ac:dyDescent="0.25">
      <c r="A137" s="25">
        <v>10</v>
      </c>
      <c r="B137" s="30" t="str">
        <f>IF($A137="","",INDEX('LEA-District wide'!$B:$B,MATCH($A137,'LEA-District wide'!$A:$A,0)))</f>
        <v>Chugach Schools</v>
      </c>
      <c r="C137" s="26">
        <v>100030</v>
      </c>
      <c r="D137" s="26" t="s">
        <v>642</v>
      </c>
      <c r="E137" s="6">
        <f>IF($A137="","",IFERROR(INDEX(CEPIdentifiedStudentsSummary!$D:$D,MATCH($C137,CEPIdentifiedStudentsSummary!$A:$A,0)),0))</f>
        <v>13</v>
      </c>
      <c r="F137" s="6">
        <f>IF($A137="","",IFERROR(INDEX(CEPIdentifiedStudentsSummary!$C:$C,MATCH($C137,CEPIdentifiedStudentsSummary!$A:$A,0)),0))</f>
        <v>1</v>
      </c>
      <c r="G137" s="5">
        <f t="shared" si="12"/>
        <v>7.6923076923076927E-2</v>
      </c>
      <c r="H137" s="35" t="str">
        <f t="shared" si="9"/>
        <v/>
      </c>
      <c r="I137" s="35" t="str">
        <f t="shared" si="10"/>
        <v/>
      </c>
      <c r="J137" s="41" t="str">
        <f>IF(IFERROR(INDEX(NslpCepGroups!$E:$E,MATCH($C137,NslpCepGroups!$C:$C,0))="Special Assistance - CEP",FALSE),"X","")</f>
        <v/>
      </c>
      <c r="K137" s="42" t="str">
        <f>IF($A137="","",IF($J137="X",INDEX(NslpCepGroups!$H:$H,MATCH($C137,NslpCepGroups!$C:$C,0)),""))</f>
        <v/>
      </c>
      <c r="L137" s="42" t="str">
        <f>IF($A137="","",IF($J137="X",IF(INDEX(NslpCepGroups!$F:$F,MATCH($C137,NslpCepGroups!$C:$C,0))=0,"Indiv. site",INDEX(NslpCepGroups!$F:$F,MATCH($C137,NslpCepGroups!$C:$C,0))),""))</f>
        <v/>
      </c>
      <c r="M137" s="42" t="str">
        <f>IF($A137="","",IF($J137="X",INDEX(NslpCepGroups!$I:$I,MATCH($C137,NslpCepGroups!$C:$C,0)),""))</f>
        <v/>
      </c>
      <c r="N137" s="45" t="str">
        <f t="shared" si="11"/>
        <v/>
      </c>
    </row>
    <row r="138" spans="1:14" x14ac:dyDescent="0.25">
      <c r="A138" s="25">
        <v>10</v>
      </c>
      <c r="B138" s="30" t="str">
        <f>IF($A138="","",INDEX('LEA-District wide'!$B:$B,MATCH($A138,'LEA-District wide'!$A:$A,0)))</f>
        <v>Chugach Schools</v>
      </c>
      <c r="C138" s="26">
        <v>108010</v>
      </c>
      <c r="D138" s="26" t="s">
        <v>643</v>
      </c>
      <c r="E138" s="6">
        <f>IF($A138="","",IFERROR(INDEX(CEPIdentifiedStudentsSummary!$D:$D,MATCH($C138,CEPIdentifiedStudentsSummary!$A:$A,0)),0))</f>
        <v>251</v>
      </c>
      <c r="F138" s="6">
        <f>IF($A138="","",IFERROR(INDEX(CEPIdentifiedStudentsSummary!$C:$C,MATCH($C138,CEPIdentifiedStudentsSummary!$A:$A,0)),0))</f>
        <v>8</v>
      </c>
      <c r="G138" s="5">
        <f t="shared" si="12"/>
        <v>3.1872509960159362E-2</v>
      </c>
      <c r="H138" s="35" t="str">
        <f t="shared" si="9"/>
        <v/>
      </c>
      <c r="I138" s="35" t="str">
        <f t="shared" si="10"/>
        <v/>
      </c>
      <c r="J138" s="41" t="str">
        <f>IF(IFERROR(INDEX(NslpCepGroups!$E:$E,MATCH($C138,NslpCepGroups!$C:$C,0))="Special Assistance - CEP",FALSE),"X","")</f>
        <v/>
      </c>
      <c r="K138" s="42" t="str">
        <f>IF($A138="","",IF($J138="X",INDEX(NslpCepGroups!$H:$H,MATCH($C138,NslpCepGroups!$C:$C,0)),""))</f>
        <v/>
      </c>
      <c r="L138" s="42" t="str">
        <f>IF($A138="","",IF($J138="X",IF(INDEX(NslpCepGroups!$F:$F,MATCH($C138,NslpCepGroups!$C:$C,0))=0,"Indiv. site",INDEX(NslpCepGroups!$F:$F,MATCH($C138,NslpCepGroups!$C:$C,0))),""))</f>
        <v/>
      </c>
      <c r="M138" s="42" t="str">
        <f>IF($A138="","",IF($J138="X",INDEX(NslpCepGroups!$I:$I,MATCH($C138,NslpCepGroups!$C:$C,0)),""))</f>
        <v/>
      </c>
      <c r="N138" s="45" t="str">
        <f t="shared" si="11"/>
        <v/>
      </c>
    </row>
    <row r="139" spans="1:14" x14ac:dyDescent="0.25">
      <c r="A139" s="25">
        <v>10</v>
      </c>
      <c r="B139" s="30" t="str">
        <f>IF($A139="","",INDEX('LEA-District wide'!$B:$B,MATCH($A139,'LEA-District wide'!$A:$A,0)))</f>
        <v>Chugach Schools</v>
      </c>
      <c r="C139" s="26">
        <v>100010</v>
      </c>
      <c r="D139" s="26" t="s">
        <v>644</v>
      </c>
      <c r="E139" s="6">
        <f>IF($A139="","",IFERROR(INDEX(CEPIdentifiedStudentsSummary!$D:$D,MATCH($C139,CEPIdentifiedStudentsSummary!$A:$A,0)),0))</f>
        <v>17</v>
      </c>
      <c r="F139" s="6">
        <f>IF($A139="","",IFERROR(INDEX(CEPIdentifiedStudentsSummary!$C:$C,MATCH($C139,CEPIdentifiedStudentsSummary!$A:$A,0)),0))</f>
        <v>2</v>
      </c>
      <c r="G139" s="5">
        <f t="shared" si="12"/>
        <v>0.11764705882352941</v>
      </c>
      <c r="H139" s="35" t="str">
        <f t="shared" si="9"/>
        <v/>
      </c>
      <c r="I139" s="35" t="str">
        <f t="shared" si="10"/>
        <v/>
      </c>
      <c r="J139" s="41" t="str">
        <f>IF(IFERROR(INDEX(NslpCepGroups!$E:$E,MATCH($C139,NslpCepGroups!$C:$C,0))="Special Assistance - CEP",FALSE),"X","")</f>
        <v/>
      </c>
      <c r="K139" s="42" t="str">
        <f>IF($A139="","",IF($J139="X",INDEX(NslpCepGroups!$H:$H,MATCH($C139,NslpCepGroups!$C:$C,0)),""))</f>
        <v/>
      </c>
      <c r="L139" s="42" t="str">
        <f>IF($A139="","",IF($J139="X",IF(INDEX(NslpCepGroups!$F:$F,MATCH($C139,NslpCepGroups!$C:$C,0))=0,"Indiv. site",INDEX(NslpCepGroups!$F:$F,MATCH($C139,NslpCepGroups!$C:$C,0))),""))</f>
        <v/>
      </c>
      <c r="M139" s="42" t="str">
        <f>IF($A139="","",IF($J139="X",INDEX(NslpCepGroups!$I:$I,MATCH($C139,NslpCepGroups!$C:$C,0)),""))</f>
        <v/>
      </c>
      <c r="N139" s="45" t="str">
        <f t="shared" si="11"/>
        <v/>
      </c>
    </row>
    <row r="140" spans="1:14" x14ac:dyDescent="0.25">
      <c r="A140" s="25">
        <v>10</v>
      </c>
      <c r="B140" s="30" t="str">
        <f>IF($A140="","",INDEX('LEA-District wide'!$B:$B,MATCH($A140,'LEA-District wide'!$A:$A,0)))</f>
        <v>Chugach Schools</v>
      </c>
      <c r="C140" s="26">
        <v>100020</v>
      </c>
      <c r="D140" s="26" t="s">
        <v>645</v>
      </c>
      <c r="E140" s="6">
        <f>IF($A140="","",IFERROR(INDEX(CEPIdentifiedStudentsSummary!$D:$D,MATCH($C140,CEPIdentifiedStudentsSummary!$A:$A,0)),0))</f>
        <v>0</v>
      </c>
      <c r="F140" s="6">
        <f>IF($A140="","",IFERROR(INDEX(CEPIdentifiedStudentsSummary!$C:$C,MATCH($C140,CEPIdentifiedStudentsSummary!$A:$A,0)),0))</f>
        <v>0</v>
      </c>
      <c r="G140" s="5" t="str">
        <f t="shared" si="12"/>
        <v>N/A</v>
      </c>
      <c r="H140" s="35" t="str">
        <f t="shared" si="9"/>
        <v/>
      </c>
      <c r="I140" s="35" t="str">
        <f t="shared" si="10"/>
        <v/>
      </c>
      <c r="J140" s="41" t="str">
        <f>IF(IFERROR(INDEX(NslpCepGroups!$E:$E,MATCH($C140,NslpCepGroups!$C:$C,0))="Special Assistance - CEP",FALSE),"X","")</f>
        <v/>
      </c>
      <c r="K140" s="42" t="str">
        <f>IF($A140="","",IF($J140="X",INDEX(NslpCepGroups!$H:$H,MATCH($C140,NslpCepGroups!$C:$C,0)),""))</f>
        <v/>
      </c>
      <c r="L140" s="42" t="str">
        <f>IF($A140="","",IF($J140="X",IF(INDEX(NslpCepGroups!$F:$F,MATCH($C140,NslpCepGroups!$C:$C,0))=0,"Indiv. site",INDEX(NslpCepGroups!$F:$F,MATCH($C140,NslpCepGroups!$C:$C,0))),""))</f>
        <v/>
      </c>
      <c r="M140" s="42" t="str">
        <f>IF($A140="","",IF($J140="X",INDEX(NslpCepGroups!$I:$I,MATCH($C140,NslpCepGroups!$C:$C,0)),""))</f>
        <v/>
      </c>
      <c r="N140" s="45" t="str">
        <f t="shared" si="11"/>
        <v/>
      </c>
    </row>
    <row r="141" spans="1:14" x14ac:dyDescent="0.25">
      <c r="A141" s="25">
        <v>11</v>
      </c>
      <c r="B141" s="30" t="str">
        <f>IF($A141="","",INDEX('LEA-District wide'!$B:$B,MATCH($A141,'LEA-District wide'!$A:$A,0)))</f>
        <v>Copper River Schools</v>
      </c>
      <c r="C141" s="26">
        <v>110060</v>
      </c>
      <c r="D141" s="26" t="s">
        <v>96</v>
      </c>
      <c r="E141" s="6">
        <f>IF($A141="","",IFERROR(INDEX(CEPIdentifiedStudentsSummary!$D:$D,MATCH($C141,CEPIdentifiedStudentsSummary!$A:$A,0)),0))</f>
        <v>95</v>
      </c>
      <c r="F141" s="6">
        <f>IF($A141="","",IFERROR(INDEX(CEPIdentifiedStudentsSummary!$C:$C,MATCH($C141,CEPIdentifiedStudentsSummary!$A:$A,0)),0))</f>
        <v>53</v>
      </c>
      <c r="G141" s="5">
        <f t="shared" si="12"/>
        <v>0.55789473684210522</v>
      </c>
      <c r="H141" s="35" t="str">
        <f t="shared" si="9"/>
        <v/>
      </c>
      <c r="I141" s="35" t="str">
        <f t="shared" si="10"/>
        <v>X</v>
      </c>
      <c r="J141" s="41" t="str">
        <f>IF(IFERROR(INDEX(NslpCepGroups!$E:$E,MATCH($C141,NslpCepGroups!$C:$C,0))="Special Assistance - CEP",FALSE),"X","")</f>
        <v/>
      </c>
      <c r="K141" s="42" t="str">
        <f>IF($A141="","",IF($J141="X",INDEX(NslpCepGroups!$H:$H,MATCH($C141,NslpCepGroups!$C:$C,0)),""))</f>
        <v/>
      </c>
      <c r="L141" s="42" t="str">
        <f>IF($A141="","",IF($J141="X",IF(INDEX(NslpCepGroups!$F:$F,MATCH($C141,NslpCepGroups!$C:$C,0))=0,"Indiv. site",INDEX(NslpCepGroups!$F:$F,MATCH($C141,NslpCepGroups!$C:$C,0))),""))</f>
        <v/>
      </c>
      <c r="M141" s="42" t="str">
        <f>IF($A141="","",IF($J141="X",INDEX(NslpCepGroups!$I:$I,MATCH($C141,NslpCepGroups!$C:$C,0)),""))</f>
        <v/>
      </c>
      <c r="N141" s="45" t="str">
        <f t="shared" si="11"/>
        <v/>
      </c>
    </row>
    <row r="142" spans="1:14" x14ac:dyDescent="0.25">
      <c r="A142" s="25">
        <v>11</v>
      </c>
      <c r="B142" s="30" t="str">
        <f>IF($A142="","",INDEX('LEA-District wide'!$B:$B,MATCH($A142,'LEA-District wide'!$A:$A,0)))</f>
        <v>Copper River Schools</v>
      </c>
      <c r="C142" s="26">
        <v>110070</v>
      </c>
      <c r="D142" s="26" t="s">
        <v>420</v>
      </c>
      <c r="E142" s="6">
        <f>IF($A142="","",IFERROR(INDEX(CEPIdentifiedStudentsSummary!$D:$D,MATCH($C142,CEPIdentifiedStudentsSummary!$A:$A,0)),0))</f>
        <v>117</v>
      </c>
      <c r="F142" s="6">
        <f>IF($A142="","",IFERROR(INDEX(CEPIdentifiedStudentsSummary!$C:$C,MATCH($C142,CEPIdentifiedStudentsSummary!$A:$A,0)),0))</f>
        <v>77</v>
      </c>
      <c r="G142" s="5">
        <f t="shared" si="12"/>
        <v>0.65811965811965811</v>
      </c>
      <c r="H142" s="35" t="str">
        <f t="shared" si="9"/>
        <v/>
      </c>
      <c r="I142" s="35" t="str">
        <f t="shared" si="10"/>
        <v>X</v>
      </c>
      <c r="J142" s="43" t="str">
        <f>IF(IFERROR(INDEX(NslpCepGroups!$E:$E,MATCH($C142,NslpCepGroups!$C:$C,0))="Special Assistance - CEP",FALSE),"X","")</f>
        <v/>
      </c>
      <c r="K142" s="42" t="str">
        <f>IF($A142="","",IF($J142="X",INDEX(NslpCepGroups!$H:$H,MATCH($C142,NslpCepGroups!$C:$C,0)),""))</f>
        <v/>
      </c>
      <c r="L142" s="42" t="str">
        <f>IF($A142="","",IF($J142="X",IF(INDEX(NslpCepGroups!$F:$F,MATCH($C142,NslpCepGroups!$C:$C,0))=0,"Indiv. site",INDEX(NslpCepGroups!$F:$F,MATCH($C142,NslpCepGroups!$C:$C,0))),""))</f>
        <v/>
      </c>
      <c r="M142" s="42" t="str">
        <f>IF($A142="","",IF($J142="X",INDEX(NslpCepGroups!$I:$I,MATCH($C142,NslpCepGroups!$C:$C,0)),""))</f>
        <v/>
      </c>
      <c r="N142" s="45" t="str">
        <f t="shared" si="11"/>
        <v/>
      </c>
    </row>
    <row r="143" spans="1:14" x14ac:dyDescent="0.25">
      <c r="A143" s="25">
        <v>11</v>
      </c>
      <c r="B143" s="30" t="str">
        <f>IF($A143="","",INDEX('LEA-District wide'!$B:$B,MATCH($A143,'LEA-District wide'!$A:$A,0)))</f>
        <v>Copper River Schools</v>
      </c>
      <c r="C143" s="26">
        <v>110100</v>
      </c>
      <c r="D143" s="26" t="s">
        <v>97</v>
      </c>
      <c r="E143" s="6">
        <f>IF($A143="","",IFERROR(INDEX(CEPIdentifiedStudentsSummary!$D:$D,MATCH($C143,CEPIdentifiedStudentsSummary!$A:$A,0)),0))</f>
        <v>53</v>
      </c>
      <c r="F143" s="6">
        <f>IF($A143="","",IFERROR(INDEX(CEPIdentifiedStudentsSummary!$C:$C,MATCH($C143,CEPIdentifiedStudentsSummary!$A:$A,0)),0))</f>
        <v>30</v>
      </c>
      <c r="G143" s="5">
        <f t="shared" si="12"/>
        <v>0.56603773584905659</v>
      </c>
      <c r="H143" s="35" t="str">
        <f t="shared" si="9"/>
        <v/>
      </c>
      <c r="I143" s="35" t="str">
        <f t="shared" si="10"/>
        <v>X</v>
      </c>
      <c r="J143" s="41" t="str">
        <f>IF(IFERROR(INDEX(NslpCepGroups!$E:$E,MATCH($C143,NslpCepGroups!$C:$C,0))="Special Assistance - CEP",FALSE),"X","")</f>
        <v/>
      </c>
      <c r="K143" s="42" t="str">
        <f>IF($A143="","",IF($J143="X",INDEX(NslpCepGroups!$H:$H,MATCH($C143,NslpCepGroups!$C:$C,0)),""))</f>
        <v/>
      </c>
      <c r="L143" s="42" t="str">
        <f>IF($A143="","",IF($J143="X",IF(INDEX(NslpCepGroups!$F:$F,MATCH($C143,NslpCepGroups!$C:$C,0))=0,"Indiv. site",INDEX(NslpCepGroups!$F:$F,MATCH($C143,NslpCepGroups!$C:$C,0))),""))</f>
        <v/>
      </c>
      <c r="M143" s="42" t="str">
        <f>IF($A143="","",IF($J143="X",INDEX(NslpCepGroups!$I:$I,MATCH($C143,NslpCepGroups!$C:$C,0)),""))</f>
        <v/>
      </c>
      <c r="N143" s="45" t="str">
        <f t="shared" si="11"/>
        <v/>
      </c>
    </row>
    <row r="144" spans="1:14" x14ac:dyDescent="0.25">
      <c r="A144" s="25">
        <v>11</v>
      </c>
      <c r="B144" s="30" t="str">
        <f>IF($A144="","",INDEX('LEA-District wide'!$B:$B,MATCH($A144,'LEA-District wide'!$A:$A,0)))</f>
        <v>Copper River Schools</v>
      </c>
      <c r="C144" s="26">
        <v>110110</v>
      </c>
      <c r="D144" s="26" t="s">
        <v>98</v>
      </c>
      <c r="E144" s="6">
        <f>IF($A144="","",IFERROR(INDEX(CEPIdentifiedStudentsSummary!$D:$D,MATCH($C144,CEPIdentifiedStudentsSummary!$A:$A,0)),0))</f>
        <v>9</v>
      </c>
      <c r="F144" s="6">
        <f>IF($A144="","",IFERROR(INDEX(CEPIdentifiedStudentsSummary!$C:$C,MATCH($C144,CEPIdentifiedStudentsSummary!$A:$A,0)),0))</f>
        <v>3</v>
      </c>
      <c r="G144" s="5">
        <f t="shared" si="12"/>
        <v>0.33333333333333331</v>
      </c>
      <c r="H144" s="35" t="str">
        <f t="shared" si="9"/>
        <v>X</v>
      </c>
      <c r="I144" s="35" t="str">
        <f t="shared" si="10"/>
        <v/>
      </c>
      <c r="J144" s="43" t="str">
        <f>IF(IFERROR(INDEX(NslpCepGroups!$E:$E,MATCH($C144,NslpCepGroups!$C:$C,0))="Special Assistance - CEP",FALSE),"X","")</f>
        <v/>
      </c>
      <c r="K144" s="42" t="str">
        <f>IF($A144="","",IF($J144="X",INDEX(NslpCepGroups!$H:$H,MATCH($C144,NslpCepGroups!$C:$C,0)),""))</f>
        <v/>
      </c>
      <c r="L144" s="42" t="str">
        <f>IF($A144="","",IF($J144="X",IF(INDEX(NslpCepGroups!$F:$F,MATCH($C144,NslpCepGroups!$C:$C,0))=0,"Indiv. site",INDEX(NslpCepGroups!$F:$F,MATCH($C144,NslpCepGroups!$C:$C,0))),""))</f>
        <v/>
      </c>
      <c r="M144" s="42" t="str">
        <f>IF($A144="","",IF($J144="X",INDEX(NslpCepGroups!$I:$I,MATCH($C144,NslpCepGroups!$C:$C,0)),""))</f>
        <v/>
      </c>
      <c r="N144" s="45" t="str">
        <f t="shared" si="11"/>
        <v/>
      </c>
    </row>
    <row r="145" spans="1:14" x14ac:dyDescent="0.25">
      <c r="A145" s="25">
        <v>11</v>
      </c>
      <c r="B145" s="30" t="str">
        <f>IF($A145="","",INDEX('LEA-District wide'!$B:$B,MATCH($A145,'LEA-District wide'!$A:$A,0)))</f>
        <v>Copper River Schools</v>
      </c>
      <c r="C145" s="26">
        <v>118010</v>
      </c>
      <c r="D145" s="26" t="s">
        <v>421</v>
      </c>
      <c r="E145" s="6">
        <f>IF($A145="","",IFERROR(INDEX(CEPIdentifiedStudentsSummary!$D:$D,MATCH($C145,CEPIdentifiedStudentsSummary!$A:$A,0)),0))</f>
        <v>125</v>
      </c>
      <c r="F145" s="6">
        <f>IF($A145="","",IFERROR(INDEX(CEPIdentifiedStudentsSummary!$C:$C,MATCH($C145,CEPIdentifiedStudentsSummary!$A:$A,0)),0))</f>
        <v>22</v>
      </c>
      <c r="G145" s="5">
        <f t="shared" si="12"/>
        <v>0.17599999999999999</v>
      </c>
      <c r="H145" s="35" t="str">
        <f t="shared" si="9"/>
        <v/>
      </c>
      <c r="I145" s="35" t="str">
        <f t="shared" si="10"/>
        <v/>
      </c>
      <c r="J145" s="41" t="str">
        <f>IF(IFERROR(INDEX(NslpCepGroups!$E:$E,MATCH($C145,NslpCepGroups!$C:$C,0))="Special Assistance - CEP",FALSE),"X","")</f>
        <v/>
      </c>
      <c r="K145" s="42" t="str">
        <f>IF($A145="","",IF($J145="X",INDEX(NslpCepGroups!$H:$H,MATCH($C145,NslpCepGroups!$C:$C,0)),""))</f>
        <v/>
      </c>
      <c r="L145" s="42" t="str">
        <f>IF($A145="","",IF($J145="X",IF(INDEX(NslpCepGroups!$F:$F,MATCH($C145,NslpCepGroups!$C:$C,0))=0,"Indiv. site",INDEX(NslpCepGroups!$F:$F,MATCH($C145,NslpCepGroups!$C:$C,0))),""))</f>
        <v/>
      </c>
      <c r="M145" s="42" t="str">
        <f>IF($A145="","",IF($J145="X",INDEX(NslpCepGroups!$I:$I,MATCH($C145,NslpCepGroups!$C:$C,0)),""))</f>
        <v/>
      </c>
      <c r="N145" s="45" t="str">
        <f t="shared" si="11"/>
        <v/>
      </c>
    </row>
    <row r="146" spans="1:14" x14ac:dyDescent="0.25">
      <c r="A146" s="25">
        <v>12</v>
      </c>
      <c r="B146" s="30" t="str">
        <f>IF($A146="","",INDEX('LEA-District wide'!$B:$B,MATCH($A146,'LEA-District wide'!$A:$A,0)))</f>
        <v>Cordova City Schools</v>
      </c>
      <c r="C146" s="26">
        <v>120010</v>
      </c>
      <c r="D146" s="26" t="s">
        <v>99</v>
      </c>
      <c r="E146" s="6">
        <f>IF($A146="","",IFERROR(INDEX(CEPIdentifiedStudentsSummary!$D:$D,MATCH($C146,CEPIdentifiedStudentsSummary!$A:$A,0)),0))</f>
        <v>125</v>
      </c>
      <c r="F146" s="6">
        <f>IF($A146="","",IFERROR(INDEX(CEPIdentifiedStudentsSummary!$C:$C,MATCH($C146,CEPIdentifiedStudentsSummary!$A:$A,0)),0))</f>
        <v>53</v>
      </c>
      <c r="G146" s="5">
        <f t="shared" si="12"/>
        <v>0.42399999999999999</v>
      </c>
      <c r="H146" s="35" t="str">
        <f t="shared" si="9"/>
        <v/>
      </c>
      <c r="I146" s="35" t="str">
        <f t="shared" si="10"/>
        <v>X</v>
      </c>
      <c r="J146" s="41" t="str">
        <f>IF(IFERROR(INDEX(NslpCepGroups!$E:$E,MATCH($C146,NslpCepGroups!$C:$C,0))="Special Assistance - CEP",FALSE),"X","")</f>
        <v>X</v>
      </c>
      <c r="K146" s="42" t="str">
        <f>IF($A146="","",IF($J146="X",INDEX(NslpCepGroups!$H:$H,MATCH($C146,NslpCepGroups!$C:$C,0)),""))</f>
        <v>2022 - 2023</v>
      </c>
      <c r="L146" s="42" t="str">
        <f>IF($A146="","",IF($J146="X",IF(INDEX(NslpCepGroups!$F:$F,MATCH($C146,NslpCepGroups!$C:$C,0))=0,"Indiv. site",INDEX(NslpCepGroups!$F:$F,MATCH($C146,NslpCepGroups!$C:$C,0))),""))</f>
        <v>Group A</v>
      </c>
      <c r="M146" s="42" t="str">
        <f>IF($A146="","",IF($J146="X",INDEX(NslpCepGroups!$I:$I,MATCH($C146,NslpCepGroups!$C:$C,0)),""))</f>
        <v>2025 - 2026</v>
      </c>
      <c r="N146" s="45" t="str">
        <f t="shared" si="11"/>
        <v/>
      </c>
    </row>
    <row r="147" spans="1:14" x14ac:dyDescent="0.25">
      <c r="A147" s="25">
        <v>12</v>
      </c>
      <c r="B147" s="30" t="str">
        <f>IF($A147="","",INDEX('LEA-District wide'!$B:$B,MATCH($A147,'LEA-District wide'!$A:$A,0)))</f>
        <v>Cordova City Schools</v>
      </c>
      <c r="C147" s="26">
        <v>128010</v>
      </c>
      <c r="D147" s="26" t="s">
        <v>422</v>
      </c>
      <c r="E147" s="6">
        <f>IF($A147="","",IFERROR(INDEX(CEPIdentifiedStudentsSummary!$D:$D,MATCH($C147,CEPIdentifiedStudentsSummary!$A:$A,0)),0))</f>
        <v>7</v>
      </c>
      <c r="F147" s="6">
        <f>IF($A147="","",IFERROR(INDEX(CEPIdentifiedStudentsSummary!$C:$C,MATCH($C147,CEPIdentifiedStudentsSummary!$A:$A,0)),0))</f>
        <v>3</v>
      </c>
      <c r="G147" s="5">
        <f t="shared" si="12"/>
        <v>0.42857142857142855</v>
      </c>
      <c r="H147" s="35" t="str">
        <f t="shared" si="9"/>
        <v/>
      </c>
      <c r="I147" s="35" t="str">
        <f t="shared" si="10"/>
        <v>X</v>
      </c>
      <c r="J147" s="43" t="str">
        <f>IF(IFERROR(INDEX(NslpCepGroups!$E:$E,MATCH($C147,NslpCepGroups!$C:$C,0))="Special Assistance - CEP",FALSE),"X","")</f>
        <v/>
      </c>
      <c r="K147" s="42" t="str">
        <f>IF($A147="","",IF($J147="X",INDEX(NslpCepGroups!$H:$H,MATCH($C147,NslpCepGroups!$C:$C,0)),""))</f>
        <v/>
      </c>
      <c r="L147" s="42" t="str">
        <f>IF($A147="","",IF($J147="X",IF(INDEX(NslpCepGroups!$F:$F,MATCH($C147,NslpCepGroups!$C:$C,0))=0,"Indiv. site",INDEX(NslpCepGroups!$F:$F,MATCH($C147,NslpCepGroups!$C:$C,0))),""))</f>
        <v/>
      </c>
      <c r="M147" s="42" t="str">
        <f>IF($A147="","",IF($J147="X",INDEX(NslpCepGroups!$I:$I,MATCH($C147,NslpCepGroups!$C:$C,0)),""))</f>
        <v/>
      </c>
      <c r="N147" s="45" t="str">
        <f t="shared" si="11"/>
        <v/>
      </c>
    </row>
    <row r="148" spans="1:14" x14ac:dyDescent="0.25">
      <c r="A148" s="25">
        <v>12</v>
      </c>
      <c r="B148" s="30" t="str">
        <f>IF($A148="","",INDEX('LEA-District wide'!$B:$B,MATCH($A148,'LEA-District wide'!$A:$A,0)))</f>
        <v>Cordova City Schools</v>
      </c>
      <c r="C148" s="26">
        <v>120020</v>
      </c>
      <c r="D148" s="26" t="s">
        <v>100</v>
      </c>
      <c r="E148" s="6">
        <f>IF($A148="","",IFERROR(INDEX(CEPIdentifiedStudentsSummary!$D:$D,MATCH($C148,CEPIdentifiedStudentsSummary!$A:$A,0)),0))</f>
        <v>222</v>
      </c>
      <c r="F148" s="6">
        <f>IF($A148="","",IFERROR(INDEX(CEPIdentifiedStudentsSummary!$C:$C,MATCH($C148,CEPIdentifiedStudentsSummary!$A:$A,0)),0))</f>
        <v>94</v>
      </c>
      <c r="G148" s="5">
        <f t="shared" si="12"/>
        <v>0.42342342342342343</v>
      </c>
      <c r="H148" s="35" t="str">
        <f t="shared" si="9"/>
        <v/>
      </c>
      <c r="I148" s="35" t="str">
        <f t="shared" si="10"/>
        <v>X</v>
      </c>
      <c r="J148" s="43" t="str">
        <f>IF(IFERROR(INDEX(NslpCepGroups!$E:$E,MATCH($C148,NslpCepGroups!$C:$C,0))="Special Assistance - CEP",FALSE),"X","")</f>
        <v>X</v>
      </c>
      <c r="K148" s="42" t="str">
        <f>IF($A148="","",IF($J148="X",INDEX(NslpCepGroups!$H:$H,MATCH($C148,NslpCepGroups!$C:$C,0)),""))</f>
        <v>2022 - 2023</v>
      </c>
      <c r="L148" s="42" t="str">
        <f>IF($A148="","",IF($J148="X",IF(INDEX(NslpCepGroups!$F:$F,MATCH($C148,NslpCepGroups!$C:$C,0))=0,"Indiv. site",INDEX(NslpCepGroups!$F:$F,MATCH($C148,NslpCepGroups!$C:$C,0))),""))</f>
        <v>Group A</v>
      </c>
      <c r="M148" s="42" t="str">
        <f>IF($A148="","",IF($J148="X",INDEX(NslpCepGroups!$I:$I,MATCH($C148,NslpCepGroups!$C:$C,0)),""))</f>
        <v>2025 - 2026</v>
      </c>
      <c r="N148" s="45" t="str">
        <f t="shared" si="11"/>
        <v/>
      </c>
    </row>
    <row r="149" spans="1:14" x14ac:dyDescent="0.25">
      <c r="A149" s="25">
        <v>13</v>
      </c>
      <c r="B149" s="30" t="str">
        <f>IF($A149="","",INDEX('LEA-District wide'!$B:$B,MATCH($A149,'LEA-District wide'!$A:$A,0)))</f>
        <v>Craig City Schools</v>
      </c>
      <c r="C149" s="26">
        <v>130020</v>
      </c>
      <c r="D149" s="26" t="s">
        <v>102</v>
      </c>
      <c r="E149" s="6">
        <f>IF($A149="","",IFERROR(INDEX(CEPIdentifiedStudentsSummary!$D:$D,MATCH($C149,CEPIdentifiedStudentsSummary!$A:$A,0)),0))</f>
        <v>105</v>
      </c>
      <c r="F149" s="6">
        <f>IF($A149="","",IFERROR(INDEX(CEPIdentifiedStudentsSummary!$C:$C,MATCH($C149,CEPIdentifiedStudentsSummary!$A:$A,0)),0))</f>
        <v>48</v>
      </c>
      <c r="G149" s="5">
        <f t="shared" si="12"/>
        <v>0.45714285714285713</v>
      </c>
      <c r="H149" s="35" t="str">
        <f t="shared" si="9"/>
        <v/>
      </c>
      <c r="I149" s="35" t="str">
        <f t="shared" si="10"/>
        <v>X</v>
      </c>
      <c r="J149" s="41" t="str">
        <f>IF(IFERROR(INDEX(NslpCepGroups!$E:$E,MATCH($C149,NslpCepGroups!$C:$C,0))="Special Assistance - CEP",FALSE),"X","")</f>
        <v>X</v>
      </c>
      <c r="K149" s="42" t="str">
        <f>IF($A149="","",IF($J149="X",INDEX(NslpCepGroups!$H:$H,MATCH($C149,NslpCepGroups!$C:$C,0)),""))</f>
        <v>2022 - 2023</v>
      </c>
      <c r="L149" s="42" t="str">
        <f>IF($A149="","",IF($J149="X",IF(INDEX(NslpCepGroups!$F:$F,MATCH($C149,NslpCepGroups!$C:$C,0))=0,"Indiv. site",INDEX(NslpCepGroups!$F:$F,MATCH($C149,NslpCepGroups!$C:$C,0))),""))</f>
        <v>Indiv. site</v>
      </c>
      <c r="M149" s="42" t="str">
        <f>IF($A149="","",IF($J149="X",INDEX(NslpCepGroups!$I:$I,MATCH($C149,NslpCepGroups!$C:$C,0)),""))</f>
        <v>2025 - 2026</v>
      </c>
      <c r="N149" s="45" t="str">
        <f t="shared" si="11"/>
        <v/>
      </c>
    </row>
    <row r="150" spans="1:14" x14ac:dyDescent="0.25">
      <c r="A150" s="25">
        <v>13</v>
      </c>
      <c r="B150" s="30" t="str">
        <f>IF($A150="","",INDEX('LEA-District wide'!$B:$B,MATCH($A150,'LEA-District wide'!$A:$A,0)))</f>
        <v>Craig City Schools</v>
      </c>
      <c r="C150" s="26">
        <v>130010</v>
      </c>
      <c r="D150" s="26" t="s">
        <v>101</v>
      </c>
      <c r="E150" s="6">
        <f>IF($A150="","",IFERROR(INDEX(CEPIdentifiedStudentsSummary!$D:$D,MATCH($C150,CEPIdentifiedStudentsSummary!$A:$A,0)),0))</f>
        <v>70</v>
      </c>
      <c r="F150" s="6">
        <f>IF($A150="","",IFERROR(INDEX(CEPIdentifiedStudentsSummary!$C:$C,MATCH($C150,CEPIdentifiedStudentsSummary!$A:$A,0)),0))</f>
        <v>28</v>
      </c>
      <c r="G150" s="5">
        <f t="shared" si="12"/>
        <v>0.4</v>
      </c>
      <c r="H150" s="35" t="str">
        <f t="shared" si="9"/>
        <v/>
      </c>
      <c r="I150" s="35" t="str">
        <f t="shared" si="10"/>
        <v>X</v>
      </c>
      <c r="J150" s="43" t="str">
        <f>IF(IFERROR(INDEX(NslpCepGroups!$E:$E,MATCH($C150,NslpCepGroups!$C:$C,0))="Special Assistance - CEP",FALSE),"X","")</f>
        <v>X</v>
      </c>
      <c r="K150" s="42" t="str">
        <f>IF($A150="","",IF($J150="X",INDEX(NslpCepGroups!$H:$H,MATCH($C150,NslpCepGroups!$C:$C,0)),""))</f>
        <v>2022 - 2023</v>
      </c>
      <c r="L150" s="42" t="str">
        <f>IF($A150="","",IF($J150="X",IF(INDEX(NslpCepGroups!$F:$F,MATCH($C150,NslpCepGroups!$C:$C,0))=0,"Indiv. site",INDEX(NslpCepGroups!$F:$F,MATCH($C150,NslpCepGroups!$C:$C,0))),""))</f>
        <v>Indiv. site</v>
      </c>
      <c r="M150" s="42" t="str">
        <f>IF($A150="","",IF($J150="X",INDEX(NslpCepGroups!$I:$I,MATCH($C150,NslpCepGroups!$C:$C,0)),""))</f>
        <v>2025 - 2026</v>
      </c>
      <c r="N150" s="45" t="str">
        <f t="shared" si="11"/>
        <v/>
      </c>
    </row>
    <row r="151" spans="1:14" x14ac:dyDescent="0.25">
      <c r="A151" s="25">
        <v>13</v>
      </c>
      <c r="B151" s="30" t="str">
        <f>IF($A151="","",INDEX('LEA-District wide'!$B:$B,MATCH($A151,'LEA-District wide'!$A:$A,0)))</f>
        <v>Craig City Schools</v>
      </c>
      <c r="C151" s="26">
        <v>130030</v>
      </c>
      <c r="D151" s="26" t="s">
        <v>103</v>
      </c>
      <c r="E151" s="6">
        <f>IF($A151="","",IFERROR(INDEX(CEPIdentifiedStudentsSummary!$D:$D,MATCH($C151,CEPIdentifiedStudentsSummary!$A:$A,0)),0))</f>
        <v>46</v>
      </c>
      <c r="F151" s="6">
        <f>IF($A151="","",IFERROR(INDEX(CEPIdentifiedStudentsSummary!$C:$C,MATCH($C151,CEPIdentifiedStudentsSummary!$A:$A,0)),0))</f>
        <v>19</v>
      </c>
      <c r="G151" s="5">
        <f t="shared" si="12"/>
        <v>0.41304347826086957</v>
      </c>
      <c r="H151" s="35" t="str">
        <f t="shared" si="9"/>
        <v/>
      </c>
      <c r="I151" s="35" t="str">
        <f t="shared" si="10"/>
        <v>X</v>
      </c>
      <c r="J151" s="43" t="str">
        <f>IF(IFERROR(INDEX(NslpCepGroups!$E:$E,MATCH($C151,NslpCepGroups!$C:$C,0))="Special Assistance - CEP",FALSE),"X","")</f>
        <v/>
      </c>
      <c r="K151" s="42" t="str">
        <f>IF($A151="","",IF($J151="X",INDEX(NslpCepGroups!$H:$H,MATCH($C151,NslpCepGroups!$C:$C,0)),""))</f>
        <v/>
      </c>
      <c r="L151" s="42" t="str">
        <f>IF($A151="","",IF($J151="X",IF(INDEX(NslpCepGroups!$F:$F,MATCH($C151,NslpCepGroups!$C:$C,0))=0,"Indiv. site",INDEX(NslpCepGroups!$F:$F,MATCH($C151,NslpCepGroups!$C:$C,0))),""))</f>
        <v/>
      </c>
      <c r="M151" s="42" t="str">
        <f>IF($A151="","",IF($J151="X",INDEX(NslpCepGroups!$I:$I,MATCH($C151,NslpCepGroups!$C:$C,0)),""))</f>
        <v/>
      </c>
      <c r="N151" s="45" t="str">
        <f t="shared" si="11"/>
        <v/>
      </c>
    </row>
    <row r="152" spans="1:14" x14ac:dyDescent="0.25">
      <c r="A152" s="25">
        <v>13</v>
      </c>
      <c r="B152" s="30" t="str">
        <f>IF($A152="","",INDEX('LEA-District wide'!$B:$B,MATCH($A152,'LEA-District wide'!$A:$A,0)))</f>
        <v>Craig City Schools</v>
      </c>
      <c r="C152" s="26">
        <v>138010</v>
      </c>
      <c r="D152" s="26" t="s">
        <v>646</v>
      </c>
      <c r="E152" s="6">
        <f>IF($A152="","",IFERROR(INDEX(CEPIdentifiedStudentsSummary!$D:$D,MATCH($C152,CEPIdentifiedStudentsSummary!$A:$A,0)),0))</f>
        <v>0</v>
      </c>
      <c r="F152" s="6">
        <f>IF($A152="","",IFERROR(INDEX(CEPIdentifiedStudentsSummary!$C:$C,MATCH($C152,CEPIdentifiedStudentsSummary!$A:$A,0)),0))</f>
        <v>0</v>
      </c>
      <c r="G152" s="5" t="str">
        <f t="shared" si="12"/>
        <v>N/A</v>
      </c>
      <c r="H152" s="35" t="str">
        <f t="shared" si="9"/>
        <v/>
      </c>
      <c r="I152" s="35" t="str">
        <f t="shared" si="10"/>
        <v/>
      </c>
      <c r="J152" s="41" t="str">
        <f>IF(IFERROR(INDEX(NslpCepGroups!$E:$E,MATCH($C152,NslpCepGroups!$C:$C,0))="Special Assistance - CEP",FALSE),"X","")</f>
        <v/>
      </c>
      <c r="K152" s="42" t="str">
        <f>IF($A152="","",IF($J152="X",INDEX(NslpCepGroups!$H:$H,MATCH($C152,NslpCepGroups!$C:$C,0)),""))</f>
        <v/>
      </c>
      <c r="L152" s="42" t="str">
        <f>IF($A152="","",IF($J152="X",IF(INDEX(NslpCepGroups!$F:$F,MATCH($C152,NslpCepGroups!$C:$C,0))=0,"Indiv. site",INDEX(NslpCepGroups!$F:$F,MATCH($C152,NslpCepGroups!$C:$C,0))),""))</f>
        <v/>
      </c>
      <c r="M152" s="42" t="str">
        <f>IF($A152="","",IF($J152="X",INDEX(NslpCepGroups!$I:$I,MATCH($C152,NslpCepGroups!$C:$C,0)),""))</f>
        <v/>
      </c>
      <c r="N152" s="45" t="str">
        <f t="shared" si="11"/>
        <v/>
      </c>
    </row>
    <row r="153" spans="1:14" x14ac:dyDescent="0.25">
      <c r="A153" s="25">
        <v>14</v>
      </c>
      <c r="B153" s="30" t="str">
        <f>IF($A153="","",INDEX('LEA-District wide'!$B:$B,MATCH($A153,'LEA-District wide'!$A:$A,0)))</f>
        <v>Delta/Greely Schools</v>
      </c>
      <c r="C153" s="26">
        <v>148010</v>
      </c>
      <c r="D153" s="26" t="s">
        <v>426</v>
      </c>
      <c r="E153" s="6">
        <f>IF($A153="","",IFERROR(INDEX(CEPIdentifiedStudentsSummary!$D:$D,MATCH($C153,CEPIdentifiedStudentsSummary!$A:$A,0)),0))</f>
        <v>265</v>
      </c>
      <c r="F153" s="6">
        <f>IF($A153="","",IFERROR(INDEX(CEPIdentifiedStudentsSummary!$C:$C,MATCH($C153,CEPIdentifiedStudentsSummary!$A:$A,0)),0))</f>
        <v>22</v>
      </c>
      <c r="G153" s="5">
        <f t="shared" si="12"/>
        <v>8.3018867924528297E-2</v>
      </c>
      <c r="H153" s="35" t="str">
        <f t="shared" si="9"/>
        <v/>
      </c>
      <c r="I153" s="35" t="str">
        <f t="shared" si="10"/>
        <v/>
      </c>
      <c r="J153" s="41" t="str">
        <f>IF(IFERROR(INDEX(NslpCepGroups!$E:$E,MATCH($C153,NslpCepGroups!$C:$C,0))="Special Assistance - CEP",FALSE),"X","")</f>
        <v/>
      </c>
      <c r="K153" s="42" t="str">
        <f>IF($A153="","",IF($J153="X",INDEX(NslpCepGroups!$H:$H,MATCH($C153,NslpCepGroups!$C:$C,0)),""))</f>
        <v/>
      </c>
      <c r="L153" s="42" t="str">
        <f>IF($A153="","",IF($J153="X",IF(INDEX(NslpCepGroups!$F:$F,MATCH($C153,NslpCepGroups!$C:$C,0))=0,"Indiv. site",INDEX(NslpCepGroups!$F:$F,MATCH($C153,NslpCepGroups!$C:$C,0))),""))</f>
        <v/>
      </c>
      <c r="M153" s="42" t="str">
        <f>IF($A153="","",IF($J153="X",INDEX(NslpCepGroups!$I:$I,MATCH($C153,NslpCepGroups!$C:$C,0)),""))</f>
        <v/>
      </c>
      <c r="N153" s="45" t="str">
        <f t="shared" si="11"/>
        <v/>
      </c>
    </row>
    <row r="154" spans="1:14" x14ac:dyDescent="0.25">
      <c r="A154" s="25">
        <v>14</v>
      </c>
      <c r="B154" s="30" t="str">
        <f>IF($A154="","",INDEX('LEA-District wide'!$B:$B,MATCH($A154,'LEA-District wide'!$A:$A,0)))</f>
        <v>Delta/Greely Schools</v>
      </c>
      <c r="C154" s="26">
        <v>140020</v>
      </c>
      <c r="D154" s="26" t="s">
        <v>423</v>
      </c>
      <c r="E154" s="6">
        <f>IF($A154="","",IFERROR(INDEX(CEPIdentifiedStudentsSummary!$D:$D,MATCH($C154,CEPIdentifiedStudentsSummary!$A:$A,0)),0))</f>
        <v>347</v>
      </c>
      <c r="F154" s="6">
        <f>IF($A154="","",IFERROR(INDEX(CEPIdentifiedStudentsSummary!$C:$C,MATCH($C154,CEPIdentifiedStudentsSummary!$A:$A,0)),0))</f>
        <v>55</v>
      </c>
      <c r="G154" s="5">
        <f t="shared" si="12"/>
        <v>0.15850144092219021</v>
      </c>
      <c r="H154" s="35" t="str">
        <f t="shared" si="9"/>
        <v/>
      </c>
      <c r="I154" s="35" t="str">
        <f t="shared" si="10"/>
        <v/>
      </c>
      <c r="J154" s="41" t="str">
        <f>IF(IFERROR(INDEX(NslpCepGroups!$E:$E,MATCH($C154,NslpCepGroups!$C:$C,0))="Special Assistance - CEP",FALSE),"X","")</f>
        <v/>
      </c>
      <c r="K154" s="42" t="str">
        <f>IF($A154="","",IF($J154="X",INDEX(NslpCepGroups!$H:$H,MATCH($C154,NslpCepGroups!$C:$C,0)),""))</f>
        <v/>
      </c>
      <c r="L154" s="42" t="str">
        <f>IF($A154="","",IF($J154="X",IF(INDEX(NslpCepGroups!$F:$F,MATCH($C154,NslpCepGroups!$C:$C,0))=0,"Indiv. site",INDEX(NslpCepGroups!$F:$F,MATCH($C154,NslpCepGroups!$C:$C,0))),""))</f>
        <v/>
      </c>
      <c r="M154" s="42" t="str">
        <f>IF($A154="","",IF($J154="X",INDEX(NslpCepGroups!$I:$I,MATCH($C154,NslpCepGroups!$C:$C,0)),""))</f>
        <v/>
      </c>
      <c r="N154" s="45" t="str">
        <f t="shared" si="11"/>
        <v/>
      </c>
    </row>
    <row r="155" spans="1:14" x14ac:dyDescent="0.25">
      <c r="A155" s="25">
        <v>14</v>
      </c>
      <c r="B155" s="30" t="str">
        <f>IF($A155="","",INDEX('LEA-District wide'!$B:$B,MATCH($A155,'LEA-District wide'!$A:$A,0)))</f>
        <v>Delta/Greely Schools</v>
      </c>
      <c r="C155" s="26">
        <v>140100</v>
      </c>
      <c r="D155" s="26" t="s">
        <v>425</v>
      </c>
      <c r="E155" s="6">
        <f>IF($A155="","",IFERROR(INDEX(CEPIdentifiedStudentsSummary!$D:$D,MATCH($C155,CEPIdentifiedStudentsSummary!$A:$A,0)),0))</f>
        <v>155</v>
      </c>
      <c r="F155" s="6">
        <f>IF($A155="","",IFERROR(INDEX(CEPIdentifiedStudentsSummary!$C:$C,MATCH($C155,CEPIdentifiedStudentsSummary!$A:$A,0)),0))</f>
        <v>26</v>
      </c>
      <c r="G155" s="5">
        <f t="shared" si="12"/>
        <v>0.16774193548387098</v>
      </c>
      <c r="H155" s="35" t="str">
        <f t="shared" si="9"/>
        <v/>
      </c>
      <c r="I155" s="35" t="str">
        <f t="shared" si="10"/>
        <v/>
      </c>
      <c r="J155" s="41" t="str">
        <f>IF(IFERROR(INDEX(NslpCepGroups!$E:$E,MATCH($C155,NslpCepGroups!$C:$C,0))="Special Assistance - CEP",FALSE),"X","")</f>
        <v/>
      </c>
      <c r="K155" s="42" t="str">
        <f>IF($A155="","",IF($J155="X",INDEX(NslpCepGroups!$H:$H,MATCH($C155,NslpCepGroups!$C:$C,0)),""))</f>
        <v/>
      </c>
      <c r="L155" s="42" t="str">
        <f>IF($A155="","",IF($J155="X",IF(INDEX(NslpCepGroups!$F:$F,MATCH($C155,NslpCepGroups!$C:$C,0))=0,"Indiv. site",INDEX(NslpCepGroups!$F:$F,MATCH($C155,NslpCepGroups!$C:$C,0))),""))</f>
        <v/>
      </c>
      <c r="M155" s="42" t="str">
        <f>IF($A155="","",IF($J155="X",INDEX(NslpCepGroups!$I:$I,MATCH($C155,NslpCepGroups!$C:$C,0)),""))</f>
        <v/>
      </c>
      <c r="N155" s="45" t="str">
        <f t="shared" si="11"/>
        <v/>
      </c>
    </row>
    <row r="156" spans="1:14" x14ac:dyDescent="0.25">
      <c r="A156" s="25">
        <v>14</v>
      </c>
      <c r="B156" s="30" t="str">
        <f>IF($A156="","",INDEX('LEA-District wide'!$B:$B,MATCH($A156,'LEA-District wide'!$A:$A,0)))</f>
        <v>Delta/Greely Schools</v>
      </c>
      <c r="C156" s="26">
        <v>140030</v>
      </c>
      <c r="D156" s="26" t="s">
        <v>424</v>
      </c>
      <c r="E156" s="6">
        <f>IF($A156="","",IFERROR(INDEX(CEPIdentifiedStudentsSummary!$D:$D,MATCH($C156,CEPIdentifiedStudentsSummary!$A:$A,0)),0))</f>
        <v>151</v>
      </c>
      <c r="F156" s="6">
        <f>IF($A156="","",IFERROR(INDEX(CEPIdentifiedStudentsSummary!$C:$C,MATCH($C156,CEPIdentifiedStudentsSummary!$A:$A,0)),0))</f>
        <v>22</v>
      </c>
      <c r="G156" s="5">
        <f t="shared" si="12"/>
        <v>0.14569536423841059</v>
      </c>
      <c r="H156" s="35" t="str">
        <f t="shared" si="9"/>
        <v/>
      </c>
      <c r="I156" s="35" t="str">
        <f t="shared" si="10"/>
        <v/>
      </c>
      <c r="J156" s="41" t="str">
        <f>IF(IFERROR(INDEX(NslpCepGroups!$E:$E,MATCH($C156,NslpCepGroups!$C:$C,0))="Special Assistance - CEP",FALSE),"X","")</f>
        <v/>
      </c>
      <c r="K156" s="42" t="str">
        <f>IF($A156="","",IF($J156="X",INDEX(NslpCepGroups!$H:$H,MATCH($C156,NslpCepGroups!$C:$C,0)),""))</f>
        <v/>
      </c>
      <c r="L156" s="42" t="str">
        <f>IF($A156="","",IF($J156="X",IF(INDEX(NslpCepGroups!$F:$F,MATCH($C156,NslpCepGroups!$C:$C,0))=0,"Indiv. site",INDEX(NslpCepGroups!$F:$F,MATCH($C156,NslpCepGroups!$C:$C,0))),""))</f>
        <v/>
      </c>
      <c r="M156" s="42" t="str">
        <f>IF($A156="","",IF($J156="X",INDEX(NslpCepGroups!$I:$I,MATCH($C156,NslpCepGroups!$C:$C,0)),""))</f>
        <v/>
      </c>
      <c r="N156" s="45" t="str">
        <f t="shared" si="11"/>
        <v/>
      </c>
    </row>
    <row r="157" spans="1:14" x14ac:dyDescent="0.25">
      <c r="A157" s="25">
        <v>14</v>
      </c>
      <c r="B157" s="30" t="str">
        <f>IF($A157="","",INDEX('LEA-District wide'!$B:$B,MATCH($A157,'LEA-District wide'!$A:$A,0)))</f>
        <v>Delta/Greely Schools</v>
      </c>
      <c r="C157" s="26">
        <v>140090</v>
      </c>
      <c r="D157" s="26" t="s">
        <v>104</v>
      </c>
      <c r="E157" s="6">
        <f>IF($A157="","",IFERROR(INDEX(CEPIdentifiedStudentsSummary!$D:$D,MATCH($C157,CEPIdentifiedStudentsSummary!$A:$A,0)),0))</f>
        <v>30</v>
      </c>
      <c r="F157" s="6">
        <f>IF($A157="","",IFERROR(INDEX(CEPIdentifiedStudentsSummary!$C:$C,MATCH($C157,CEPIdentifiedStudentsSummary!$A:$A,0)),0))</f>
        <v>27</v>
      </c>
      <c r="G157" s="5">
        <f t="shared" si="12"/>
        <v>0.9</v>
      </c>
      <c r="H157" s="35" t="str">
        <f t="shared" si="9"/>
        <v/>
      </c>
      <c r="I157" s="35" t="str">
        <f t="shared" si="10"/>
        <v>X</v>
      </c>
      <c r="J157" s="41" t="str">
        <f>IF(IFERROR(INDEX(NslpCepGroups!$E:$E,MATCH($C157,NslpCepGroups!$C:$C,0))="Special Assistance - CEP",FALSE),"X","")</f>
        <v/>
      </c>
      <c r="K157" s="42" t="str">
        <f>IF($A157="","",IF($J157="X",INDEX(NslpCepGroups!$H:$H,MATCH($C157,NslpCepGroups!$C:$C,0)),""))</f>
        <v/>
      </c>
      <c r="L157" s="42" t="str">
        <f>IF($A157="","",IF($J157="X",IF(INDEX(NslpCepGroups!$F:$F,MATCH($C157,NslpCepGroups!$C:$C,0))=0,"Indiv. site",INDEX(NslpCepGroups!$F:$F,MATCH($C157,NslpCepGroups!$C:$C,0))),""))</f>
        <v/>
      </c>
      <c r="M157" s="42" t="str">
        <f>IF($A157="","",IF($J157="X",INDEX(NslpCepGroups!$I:$I,MATCH($C157,NslpCepGroups!$C:$C,0)),""))</f>
        <v/>
      </c>
      <c r="N157" s="45" t="str">
        <f t="shared" si="11"/>
        <v/>
      </c>
    </row>
    <row r="158" spans="1:14" x14ac:dyDescent="0.25">
      <c r="A158" s="25">
        <v>2</v>
      </c>
      <c r="B158" s="30" t="str">
        <f>IF($A158="","",INDEX('LEA-District wide'!$B:$B,MATCH($A158,'LEA-District wide'!$A:$A,0)))</f>
        <v>Denali Borough Schools</v>
      </c>
      <c r="C158" s="26">
        <v>20010</v>
      </c>
      <c r="D158" s="26" t="s">
        <v>647</v>
      </c>
      <c r="E158" s="6">
        <f>IF($A158="","",IFERROR(INDEX(CEPIdentifiedStudentsSummary!$D:$D,MATCH($C158,CEPIdentifiedStudentsSummary!$A:$A,0)),0))</f>
        <v>0</v>
      </c>
      <c r="F158" s="6">
        <f>IF($A158="","",IFERROR(INDEX(CEPIdentifiedStudentsSummary!$C:$C,MATCH($C158,CEPIdentifiedStudentsSummary!$A:$A,0)),0))</f>
        <v>0</v>
      </c>
      <c r="G158" s="5" t="str">
        <f t="shared" si="12"/>
        <v>N/A</v>
      </c>
      <c r="H158" s="35" t="str">
        <f t="shared" si="9"/>
        <v/>
      </c>
      <c r="I158" s="35" t="str">
        <f t="shared" si="10"/>
        <v/>
      </c>
      <c r="J158" s="41" t="str">
        <f>IF(IFERROR(INDEX(NslpCepGroups!$E:$E,MATCH($C158,NslpCepGroups!$C:$C,0))="Special Assistance - CEP",FALSE),"X","")</f>
        <v/>
      </c>
      <c r="K158" s="42" t="str">
        <f>IF($A158="","",IF($J158="X",INDEX(NslpCepGroups!$H:$H,MATCH($C158,NslpCepGroups!$C:$C,0)),""))</f>
        <v/>
      </c>
      <c r="L158" s="42" t="str">
        <f>IF($A158="","",IF($J158="X",IF(INDEX(NslpCepGroups!$F:$F,MATCH($C158,NslpCepGroups!$C:$C,0))=0,"Indiv. site",INDEX(NslpCepGroups!$F:$F,MATCH($C158,NslpCepGroups!$C:$C,0))),""))</f>
        <v/>
      </c>
      <c r="M158" s="42" t="str">
        <f>IF($A158="","",IF($J158="X",INDEX(NslpCepGroups!$I:$I,MATCH($C158,NslpCepGroups!$C:$C,0)),""))</f>
        <v/>
      </c>
      <c r="N158" s="45" t="str">
        <f t="shared" si="11"/>
        <v/>
      </c>
    </row>
    <row r="159" spans="1:14" x14ac:dyDescent="0.25">
      <c r="A159" s="25">
        <v>2</v>
      </c>
      <c r="B159" s="30" t="str">
        <f>IF($A159="","",INDEX('LEA-District wide'!$B:$B,MATCH($A159,'LEA-District wide'!$A:$A,0)))</f>
        <v>Denali Borough Schools</v>
      </c>
      <c r="C159" s="26">
        <v>20030</v>
      </c>
      <c r="D159" s="26" t="s">
        <v>648</v>
      </c>
      <c r="E159" s="6">
        <f>IF($A159="","",IFERROR(INDEX(CEPIdentifiedStudentsSummary!$D:$D,MATCH($C159,CEPIdentifiedStudentsSummary!$A:$A,0)),0))</f>
        <v>0</v>
      </c>
      <c r="F159" s="6">
        <f>IF($A159="","",IFERROR(INDEX(CEPIdentifiedStudentsSummary!$C:$C,MATCH($C159,CEPIdentifiedStudentsSummary!$A:$A,0)),0))</f>
        <v>0</v>
      </c>
      <c r="G159" s="5" t="str">
        <f t="shared" si="12"/>
        <v>N/A</v>
      </c>
      <c r="H159" s="35" t="str">
        <f t="shared" si="9"/>
        <v/>
      </c>
      <c r="I159" s="35" t="str">
        <f t="shared" si="10"/>
        <v/>
      </c>
      <c r="J159" s="41" t="str">
        <f>IF(IFERROR(INDEX(NslpCepGroups!$E:$E,MATCH($C159,NslpCepGroups!$C:$C,0))="Special Assistance - CEP",FALSE),"X","")</f>
        <v/>
      </c>
      <c r="K159" s="42" t="str">
        <f>IF($A159="","",IF($J159="X",INDEX(NslpCepGroups!$H:$H,MATCH($C159,NslpCepGroups!$C:$C,0)),""))</f>
        <v/>
      </c>
      <c r="L159" s="42" t="str">
        <f>IF($A159="","",IF($J159="X",IF(INDEX(NslpCepGroups!$F:$F,MATCH($C159,NslpCepGroups!$C:$C,0))=0,"Indiv. site",INDEX(NslpCepGroups!$F:$F,MATCH($C159,NslpCepGroups!$C:$C,0))),""))</f>
        <v/>
      </c>
      <c r="M159" s="42" t="str">
        <f>IF($A159="","",IF($J159="X",INDEX(NslpCepGroups!$I:$I,MATCH($C159,NslpCepGroups!$C:$C,0)),""))</f>
        <v/>
      </c>
      <c r="N159" s="45" t="str">
        <f t="shared" si="11"/>
        <v/>
      </c>
    </row>
    <row r="160" spans="1:14" x14ac:dyDescent="0.25">
      <c r="A160" s="25">
        <v>2</v>
      </c>
      <c r="B160" s="30" t="str">
        <f>IF($A160="","",INDEX('LEA-District wide'!$B:$B,MATCH($A160,'LEA-District wide'!$A:$A,0)))</f>
        <v>Denali Borough Schools</v>
      </c>
      <c r="C160" s="26">
        <v>28010</v>
      </c>
      <c r="D160" s="26" t="s">
        <v>649</v>
      </c>
      <c r="E160" s="6">
        <f>IF($A160="","",IFERROR(INDEX(CEPIdentifiedStudentsSummary!$D:$D,MATCH($C160,CEPIdentifiedStudentsSummary!$A:$A,0)),0))</f>
        <v>0</v>
      </c>
      <c r="F160" s="6">
        <f>IF($A160="","",IFERROR(INDEX(CEPIdentifiedStudentsSummary!$C:$C,MATCH($C160,CEPIdentifiedStudentsSummary!$A:$A,0)),0))</f>
        <v>0</v>
      </c>
      <c r="G160" s="5" t="str">
        <f t="shared" si="12"/>
        <v>N/A</v>
      </c>
      <c r="H160" s="35" t="str">
        <f t="shared" si="9"/>
        <v/>
      </c>
      <c r="I160" s="35" t="str">
        <f t="shared" si="10"/>
        <v/>
      </c>
      <c r="J160" s="41" t="str">
        <f>IF(IFERROR(INDEX(NslpCepGroups!$E:$E,MATCH($C160,NslpCepGroups!$C:$C,0))="Special Assistance - CEP",FALSE),"X","")</f>
        <v/>
      </c>
      <c r="K160" s="42" t="str">
        <f>IF($A160="","",IF($J160="X",INDEX(NslpCepGroups!$H:$H,MATCH($C160,NslpCepGroups!$C:$C,0)),""))</f>
        <v/>
      </c>
      <c r="L160" s="42" t="str">
        <f>IF($A160="","",IF($J160="X",IF(INDEX(NslpCepGroups!$F:$F,MATCH($C160,NslpCepGroups!$C:$C,0))=0,"Indiv. site",INDEX(NslpCepGroups!$F:$F,MATCH($C160,NslpCepGroups!$C:$C,0))),""))</f>
        <v/>
      </c>
      <c r="M160" s="42" t="str">
        <f>IF($A160="","",IF($J160="X",INDEX(NslpCepGroups!$I:$I,MATCH($C160,NslpCepGroups!$C:$C,0)),""))</f>
        <v/>
      </c>
      <c r="N160" s="45" t="str">
        <f t="shared" si="11"/>
        <v/>
      </c>
    </row>
    <row r="161" spans="1:14" x14ac:dyDescent="0.25">
      <c r="A161" s="25">
        <v>2</v>
      </c>
      <c r="B161" s="30" t="str">
        <f>IF($A161="","",INDEX('LEA-District wide'!$B:$B,MATCH($A161,'LEA-District wide'!$A:$A,0)))</f>
        <v>Denali Borough Schools</v>
      </c>
      <c r="C161" s="26">
        <v>20040</v>
      </c>
      <c r="D161" s="26" t="s">
        <v>650</v>
      </c>
      <c r="E161" s="6">
        <f>IF($A161="","",IFERROR(INDEX(CEPIdentifiedStudentsSummary!$D:$D,MATCH($C161,CEPIdentifiedStudentsSummary!$A:$A,0)),0))</f>
        <v>0</v>
      </c>
      <c r="F161" s="6">
        <f>IF($A161="","",IFERROR(INDEX(CEPIdentifiedStudentsSummary!$C:$C,MATCH($C161,CEPIdentifiedStudentsSummary!$A:$A,0)),0))</f>
        <v>0</v>
      </c>
      <c r="G161" s="5" t="str">
        <f t="shared" si="12"/>
        <v>N/A</v>
      </c>
      <c r="H161" s="35" t="str">
        <f t="shared" si="9"/>
        <v/>
      </c>
      <c r="I161" s="35" t="str">
        <f t="shared" si="10"/>
        <v/>
      </c>
      <c r="J161" s="41" t="str">
        <f>IF(IFERROR(INDEX(NslpCepGroups!$E:$E,MATCH($C161,NslpCepGroups!$C:$C,0))="Special Assistance - CEP",FALSE),"X","")</f>
        <v/>
      </c>
      <c r="K161" s="42" t="str">
        <f>IF($A161="","",IF($J161="X",INDEX(NslpCepGroups!$H:$H,MATCH($C161,NslpCepGroups!$C:$C,0)),""))</f>
        <v/>
      </c>
      <c r="L161" s="42" t="str">
        <f>IF($A161="","",IF($J161="X",IF(INDEX(NslpCepGroups!$F:$F,MATCH($C161,NslpCepGroups!$C:$C,0))=0,"Indiv. site",INDEX(NslpCepGroups!$F:$F,MATCH($C161,NslpCepGroups!$C:$C,0))),""))</f>
        <v/>
      </c>
      <c r="M161" s="42" t="str">
        <f>IF($A161="","",IF($J161="X",INDEX(NslpCepGroups!$I:$I,MATCH($C161,NslpCepGroups!$C:$C,0)),""))</f>
        <v/>
      </c>
      <c r="N161" s="45" t="str">
        <f t="shared" si="11"/>
        <v/>
      </c>
    </row>
    <row r="162" spans="1:14" x14ac:dyDescent="0.25">
      <c r="A162" s="25">
        <v>15</v>
      </c>
      <c r="B162" s="30" t="str">
        <f>IF($A162="","",INDEX('LEA-District wide'!$B:$B,MATCH($A162,'LEA-District wide'!$A:$A,0)))</f>
        <v>Dillingham City Schools</v>
      </c>
      <c r="C162" s="26">
        <v>150010</v>
      </c>
      <c r="D162" s="26" t="s">
        <v>105</v>
      </c>
      <c r="E162" s="6">
        <f>IF($A162="","",IFERROR(INDEX(CEPIdentifiedStudentsSummary!$D:$D,MATCH($C162,CEPIdentifiedStudentsSummary!$A:$A,0)),0))</f>
        <v>210</v>
      </c>
      <c r="F162" s="6">
        <f>IF($A162="","",IFERROR(INDEX(CEPIdentifiedStudentsSummary!$C:$C,MATCH($C162,CEPIdentifiedStudentsSummary!$A:$A,0)),0))</f>
        <v>134</v>
      </c>
      <c r="G162" s="5">
        <f t="shared" si="12"/>
        <v>0.63809523809523805</v>
      </c>
      <c r="H162" s="35" t="str">
        <f t="shared" si="9"/>
        <v/>
      </c>
      <c r="I162" s="35" t="str">
        <f t="shared" si="10"/>
        <v>X</v>
      </c>
      <c r="J162" s="41" t="str">
        <f>IF(IFERROR(INDEX(NslpCepGroups!$E:$E,MATCH($C162,NslpCepGroups!$C:$C,0))="Special Assistance - CEP",FALSE),"X","")</f>
        <v>X</v>
      </c>
      <c r="K162" s="42" t="str">
        <f>IF($A162="","",IF($J162="X",INDEX(NslpCepGroups!$H:$H,MATCH($C162,NslpCepGroups!$C:$C,0)),""))</f>
        <v>2021 - 2022</v>
      </c>
      <c r="L162" s="42" t="str">
        <f>IF($A162="","",IF($J162="X",IF(INDEX(NslpCepGroups!$F:$F,MATCH($C162,NslpCepGroups!$C:$C,0))=0,"Indiv. site",INDEX(NslpCepGroups!$F:$F,MATCH($C162,NslpCepGroups!$C:$C,0))),""))</f>
        <v>Group 1</v>
      </c>
      <c r="M162" s="42" t="str">
        <f>IF($A162="","",IF($J162="X",INDEX(NslpCepGroups!$I:$I,MATCH($C162,NslpCepGroups!$C:$C,0)),""))</f>
        <v>2024 - 2025</v>
      </c>
      <c r="N162" s="45" t="str">
        <f t="shared" si="11"/>
        <v/>
      </c>
    </row>
    <row r="163" spans="1:14" x14ac:dyDescent="0.25">
      <c r="A163" s="25">
        <v>15</v>
      </c>
      <c r="B163" s="30" t="str">
        <f>IF($A163="","",INDEX('LEA-District wide'!$B:$B,MATCH($A163,'LEA-District wide'!$A:$A,0)))</f>
        <v>Dillingham City Schools</v>
      </c>
      <c r="C163" s="26">
        <v>150020</v>
      </c>
      <c r="D163" s="26" t="s">
        <v>106</v>
      </c>
      <c r="E163" s="6">
        <f>IF($A163="","",IFERROR(INDEX(CEPIdentifiedStudentsSummary!$D:$D,MATCH($C163,CEPIdentifiedStudentsSummary!$A:$A,0)),0))</f>
        <v>216</v>
      </c>
      <c r="F163" s="6">
        <f>IF($A163="","",IFERROR(INDEX(CEPIdentifiedStudentsSummary!$C:$C,MATCH($C163,CEPIdentifiedStudentsSummary!$A:$A,0)),0))</f>
        <v>156</v>
      </c>
      <c r="G163" s="5">
        <f t="shared" si="12"/>
        <v>0.72222222222222221</v>
      </c>
      <c r="H163" s="35" t="str">
        <f t="shared" si="9"/>
        <v/>
      </c>
      <c r="I163" s="35" t="str">
        <f t="shared" si="10"/>
        <v>X</v>
      </c>
      <c r="J163" s="41" t="str">
        <f>IF(IFERROR(INDEX(NslpCepGroups!$E:$E,MATCH($C163,NslpCepGroups!$C:$C,0))="Special Assistance - CEP",FALSE),"X","")</f>
        <v>X</v>
      </c>
      <c r="K163" s="42" t="str">
        <f>IF($A163="","",IF($J163="X",INDEX(NslpCepGroups!$H:$H,MATCH($C163,NslpCepGroups!$C:$C,0)),""))</f>
        <v>2021 - 2022</v>
      </c>
      <c r="L163" s="42" t="str">
        <f>IF($A163="","",IF($J163="X",IF(INDEX(NslpCepGroups!$F:$F,MATCH($C163,NslpCepGroups!$C:$C,0))=0,"Indiv. site",INDEX(NslpCepGroups!$F:$F,MATCH($C163,NslpCepGroups!$C:$C,0))),""))</f>
        <v>Group 1</v>
      </c>
      <c r="M163" s="42" t="str">
        <f>IF($A163="","",IF($J163="X",INDEX(NslpCepGroups!$I:$I,MATCH($C163,NslpCepGroups!$C:$C,0)),""))</f>
        <v>2024 - 2025</v>
      </c>
      <c r="N163" s="45" t="str">
        <f t="shared" si="11"/>
        <v/>
      </c>
    </row>
    <row r="164" spans="1:14" x14ac:dyDescent="0.25">
      <c r="A164" s="25">
        <v>16</v>
      </c>
      <c r="B164" s="30" t="str">
        <f>IF($A164="","",INDEX('LEA-District wide'!$B:$B,MATCH($A164,'LEA-District wide'!$A:$A,0)))</f>
        <v>Fairbanks North Star Borough Schools</v>
      </c>
      <c r="C164" s="26">
        <v>167010</v>
      </c>
      <c r="D164" s="26" t="s">
        <v>130</v>
      </c>
      <c r="E164" s="6">
        <f>IF($A164="","",IFERROR(INDEX(CEPIdentifiedStudentsSummary!$D:$D,MATCH($C164,CEPIdentifiedStudentsSummary!$A:$A,0)),0))</f>
        <v>215</v>
      </c>
      <c r="F164" s="6">
        <f>IF($A164="","",IFERROR(INDEX(CEPIdentifiedStudentsSummary!$C:$C,MATCH($C164,CEPIdentifiedStudentsSummary!$A:$A,0)),0))</f>
        <v>56</v>
      </c>
      <c r="G164" s="5">
        <f t="shared" si="12"/>
        <v>0.26046511627906976</v>
      </c>
      <c r="H164" s="35" t="str">
        <f t="shared" si="9"/>
        <v/>
      </c>
      <c r="I164" s="35" t="str">
        <f t="shared" si="10"/>
        <v/>
      </c>
      <c r="J164" s="43" t="str">
        <f>IF(IFERROR(INDEX(NslpCepGroups!$E:$E,MATCH($C164,NslpCepGroups!$C:$C,0))="Special Assistance - CEP",FALSE),"X","")</f>
        <v/>
      </c>
      <c r="K164" s="42" t="str">
        <f>IF($A164="","",IF($J164="X",INDEX(NslpCepGroups!$H:$H,MATCH($C164,NslpCepGroups!$C:$C,0)),""))</f>
        <v/>
      </c>
      <c r="L164" s="42" t="str">
        <f>IF($A164="","",IF($J164="X",IF(INDEX(NslpCepGroups!$F:$F,MATCH($C164,NslpCepGroups!$C:$C,0))=0,"Indiv. site",INDEX(NslpCepGroups!$F:$F,MATCH($C164,NslpCepGroups!$C:$C,0))),""))</f>
        <v/>
      </c>
      <c r="M164" s="42" t="str">
        <f>IF($A164="","",IF($J164="X",INDEX(NslpCepGroups!$I:$I,MATCH($C164,NslpCepGroups!$C:$C,0)),""))</f>
        <v/>
      </c>
      <c r="N164" s="45" t="str">
        <f t="shared" si="11"/>
        <v/>
      </c>
    </row>
    <row r="165" spans="1:14" x14ac:dyDescent="0.25">
      <c r="A165" s="25">
        <v>16</v>
      </c>
      <c r="B165" s="30" t="str">
        <f>IF($A165="","",INDEX('LEA-District wide'!$B:$B,MATCH($A165,'LEA-District wide'!$A:$A,0)))</f>
        <v>Fairbanks North Star Borough Schools</v>
      </c>
      <c r="C165" s="26">
        <v>160400</v>
      </c>
      <c r="D165" s="26" t="s">
        <v>428</v>
      </c>
      <c r="E165" s="6">
        <f>IF($A165="","",IFERROR(INDEX(CEPIdentifiedStudentsSummary!$D:$D,MATCH($C165,CEPIdentifiedStudentsSummary!$A:$A,0)),0))</f>
        <v>445</v>
      </c>
      <c r="F165" s="6">
        <f>IF($A165="","",IFERROR(INDEX(CEPIdentifiedStudentsSummary!$C:$C,MATCH($C165,CEPIdentifiedStudentsSummary!$A:$A,0)),0))</f>
        <v>9</v>
      </c>
      <c r="G165" s="5">
        <f t="shared" si="12"/>
        <v>2.0224719101123594E-2</v>
      </c>
      <c r="H165" s="35" t="str">
        <f t="shared" si="9"/>
        <v/>
      </c>
      <c r="I165" s="35" t="str">
        <f t="shared" si="10"/>
        <v/>
      </c>
      <c r="J165" s="41" t="str">
        <f>IF(IFERROR(INDEX(NslpCepGroups!$E:$E,MATCH($C165,NslpCepGroups!$C:$C,0))="Special Assistance - CEP",FALSE),"X","")</f>
        <v/>
      </c>
      <c r="K165" s="42" t="str">
        <f>IF($A165="","",IF($J165="X",INDEX(NslpCepGroups!$H:$H,MATCH($C165,NslpCepGroups!$C:$C,0)),""))</f>
        <v/>
      </c>
      <c r="L165" s="42" t="str">
        <f>IF($A165="","",IF($J165="X",IF(INDEX(NslpCepGroups!$F:$F,MATCH($C165,NslpCepGroups!$C:$C,0))=0,"Indiv. site",INDEX(NslpCepGroups!$F:$F,MATCH($C165,NslpCepGroups!$C:$C,0))),""))</f>
        <v/>
      </c>
      <c r="M165" s="42" t="str">
        <f>IF($A165="","",IF($J165="X",INDEX(NslpCepGroups!$I:$I,MATCH($C165,NslpCepGroups!$C:$C,0)),""))</f>
        <v/>
      </c>
      <c r="N165" s="45" t="str">
        <f t="shared" si="11"/>
        <v/>
      </c>
    </row>
    <row r="166" spans="1:14" x14ac:dyDescent="0.25">
      <c r="A166" s="25">
        <v>16</v>
      </c>
      <c r="B166" s="30" t="str">
        <f>IF($A166="","",INDEX('LEA-District wide'!$B:$B,MATCH($A166,'LEA-District wide'!$A:$A,0)))</f>
        <v>Fairbanks North Star Borough Schools</v>
      </c>
      <c r="C166" s="26">
        <v>160380</v>
      </c>
      <c r="D166" s="26" t="s">
        <v>127</v>
      </c>
      <c r="E166" s="6">
        <f>IF($A166="","",IFERROR(INDEX(CEPIdentifiedStudentsSummary!$D:$D,MATCH($C166,CEPIdentifiedStudentsSummary!$A:$A,0)),0))</f>
        <v>396</v>
      </c>
      <c r="F166" s="6">
        <f>IF($A166="","",IFERROR(INDEX(CEPIdentifiedStudentsSummary!$C:$C,MATCH($C166,CEPIdentifiedStudentsSummary!$A:$A,0)),0))</f>
        <v>93</v>
      </c>
      <c r="G166" s="5">
        <f t="shared" si="12"/>
        <v>0.23484848484848486</v>
      </c>
      <c r="H166" s="35" t="str">
        <f t="shared" si="9"/>
        <v/>
      </c>
      <c r="I166" s="35" t="str">
        <f t="shared" si="10"/>
        <v/>
      </c>
      <c r="J166" s="41" t="str">
        <f>IF(IFERROR(INDEX(NslpCepGroups!$E:$E,MATCH($C166,NslpCepGroups!$C:$C,0))="Special Assistance - CEP",FALSE),"X","")</f>
        <v/>
      </c>
      <c r="K166" s="42" t="str">
        <f>IF($A166="","",IF($J166="X",INDEX(NslpCepGroups!$H:$H,MATCH($C166,NslpCepGroups!$C:$C,0)),""))</f>
        <v/>
      </c>
      <c r="L166" s="42" t="str">
        <f>IF($A166="","",IF($J166="X",IF(INDEX(NslpCepGroups!$F:$F,MATCH($C166,NslpCepGroups!$C:$C,0))=0,"Indiv. site",INDEX(NslpCepGroups!$F:$F,MATCH($C166,NslpCepGroups!$C:$C,0))),""))</f>
        <v/>
      </c>
      <c r="M166" s="42" t="str">
        <f>IF($A166="","",IF($J166="X",INDEX(NslpCepGroups!$I:$I,MATCH($C166,NslpCepGroups!$C:$C,0)),""))</f>
        <v/>
      </c>
      <c r="N166" s="45" t="str">
        <f t="shared" si="11"/>
        <v/>
      </c>
    </row>
    <row r="167" spans="1:14" x14ac:dyDescent="0.25">
      <c r="A167" s="25">
        <v>16</v>
      </c>
      <c r="B167" s="30" t="str">
        <f>IF($A167="","",INDEX('LEA-District wide'!$B:$B,MATCH($A167,'LEA-District wide'!$A:$A,0)))</f>
        <v>Fairbanks North Star Borough Schools</v>
      </c>
      <c r="C167" s="26">
        <v>160360</v>
      </c>
      <c r="D167" s="26" t="s">
        <v>126</v>
      </c>
      <c r="E167" s="6">
        <f>IF($A167="","",IFERROR(INDEX(CEPIdentifiedStudentsSummary!$D:$D,MATCH($C167,CEPIdentifiedStudentsSummary!$A:$A,0)),0))</f>
        <v>467</v>
      </c>
      <c r="F167" s="6">
        <f>IF($A167="","",IFERROR(INDEX(CEPIdentifiedStudentsSummary!$C:$C,MATCH($C167,CEPIdentifiedStudentsSummary!$A:$A,0)),0))</f>
        <v>7</v>
      </c>
      <c r="G167" s="5">
        <f t="shared" si="12"/>
        <v>1.4989293361884369E-2</v>
      </c>
      <c r="H167" s="35" t="str">
        <f t="shared" si="9"/>
        <v/>
      </c>
      <c r="I167" s="35" t="str">
        <f t="shared" si="10"/>
        <v/>
      </c>
      <c r="J167" s="41" t="str">
        <f>IF(IFERROR(INDEX(NslpCepGroups!$E:$E,MATCH($C167,NslpCepGroups!$C:$C,0))="Special Assistance - CEP",FALSE),"X","")</f>
        <v/>
      </c>
      <c r="K167" s="42" t="str">
        <f>IF($A167="","",IF($J167="X",INDEX(NslpCepGroups!$H:$H,MATCH($C167,NslpCepGroups!$C:$C,0)),""))</f>
        <v/>
      </c>
      <c r="L167" s="42" t="str">
        <f>IF($A167="","",IF($J167="X",IF(INDEX(NslpCepGroups!$F:$F,MATCH($C167,NslpCepGroups!$C:$C,0))=0,"Indiv. site",INDEX(NslpCepGroups!$F:$F,MATCH($C167,NslpCepGroups!$C:$C,0))),""))</f>
        <v/>
      </c>
      <c r="M167" s="42" t="str">
        <f>IF($A167="","",IF($J167="X",INDEX(NslpCepGroups!$I:$I,MATCH($C167,NslpCepGroups!$C:$C,0)),""))</f>
        <v/>
      </c>
      <c r="N167" s="45" t="str">
        <f t="shared" si="11"/>
        <v/>
      </c>
    </row>
    <row r="168" spans="1:14" x14ac:dyDescent="0.25">
      <c r="A168" s="25">
        <v>16</v>
      </c>
      <c r="B168" s="30" t="str">
        <f>IF($A168="","",INDEX('LEA-District wide'!$B:$B,MATCH($A168,'LEA-District wide'!$A:$A,0)))</f>
        <v>Fairbanks North Star Borough Schools</v>
      </c>
      <c r="C168" s="26">
        <v>160020</v>
      </c>
      <c r="D168" s="26" t="s">
        <v>108</v>
      </c>
      <c r="E168" s="6">
        <f>IF($A168="","",IFERROR(INDEX(CEPIdentifiedStudentsSummary!$D:$D,MATCH($C168,CEPIdentifiedStudentsSummary!$A:$A,0)),0))</f>
        <v>419</v>
      </c>
      <c r="F168" s="6">
        <f>IF($A168="","",IFERROR(INDEX(CEPIdentifiedStudentsSummary!$C:$C,MATCH($C168,CEPIdentifiedStudentsSummary!$A:$A,0)),0))</f>
        <v>56</v>
      </c>
      <c r="G168" s="5">
        <f t="shared" si="12"/>
        <v>0.13365155131264916</v>
      </c>
      <c r="H168" s="35" t="str">
        <f t="shared" si="9"/>
        <v/>
      </c>
      <c r="I168" s="35" t="str">
        <f t="shared" si="10"/>
        <v/>
      </c>
      <c r="J168" s="41" t="str">
        <f>IF(IFERROR(INDEX(NslpCepGroups!$E:$E,MATCH($C168,NslpCepGroups!$C:$C,0))="Special Assistance - CEP",FALSE),"X","")</f>
        <v/>
      </c>
      <c r="K168" s="42" t="str">
        <f>IF($A168="","",IF($J168="X",INDEX(NslpCepGroups!$H:$H,MATCH($C168,NslpCepGroups!$C:$C,0)),""))</f>
        <v/>
      </c>
      <c r="L168" s="42" t="str">
        <f>IF($A168="","",IF($J168="X",IF(INDEX(NslpCepGroups!$F:$F,MATCH($C168,NslpCepGroups!$C:$C,0))=0,"Indiv. site",INDEX(NslpCepGroups!$F:$F,MATCH($C168,NslpCepGroups!$C:$C,0))),""))</f>
        <v/>
      </c>
      <c r="M168" s="42" t="str">
        <f>IF($A168="","",IF($J168="X",INDEX(NslpCepGroups!$I:$I,MATCH($C168,NslpCepGroups!$C:$C,0)),""))</f>
        <v/>
      </c>
      <c r="N168" s="45" t="str">
        <f t="shared" si="11"/>
        <v/>
      </c>
    </row>
    <row r="169" spans="1:14" x14ac:dyDescent="0.25">
      <c r="A169" s="25">
        <v>16</v>
      </c>
      <c r="B169" s="30" t="str">
        <f>IF($A169="","",INDEX('LEA-District wide'!$B:$B,MATCH($A169,'LEA-District wide'!$A:$A,0)))</f>
        <v>Fairbanks North Star Borough Schools</v>
      </c>
      <c r="C169" s="26">
        <v>160090</v>
      </c>
      <c r="D169" s="26" t="s">
        <v>112</v>
      </c>
      <c r="E169" s="6">
        <f>IF($A169="","",IFERROR(INDEX(CEPIdentifiedStudentsSummary!$D:$D,MATCH($C169,CEPIdentifiedStudentsSummary!$A:$A,0)),0))</f>
        <v>388</v>
      </c>
      <c r="F169" s="6">
        <f>IF($A169="","",IFERROR(INDEX(CEPIdentifiedStudentsSummary!$C:$C,MATCH($C169,CEPIdentifiedStudentsSummary!$A:$A,0)),0))</f>
        <v>21</v>
      </c>
      <c r="G169" s="5">
        <f t="shared" si="12"/>
        <v>5.4123711340206188E-2</v>
      </c>
      <c r="H169" s="35" t="str">
        <f t="shared" si="9"/>
        <v/>
      </c>
      <c r="I169" s="35" t="str">
        <f t="shared" si="10"/>
        <v/>
      </c>
      <c r="J169" s="41" t="str">
        <f>IF(IFERROR(INDEX(NslpCepGroups!$E:$E,MATCH($C169,NslpCepGroups!$C:$C,0))="Special Assistance - CEP",FALSE),"X","")</f>
        <v/>
      </c>
      <c r="K169" s="42" t="str">
        <f>IF($A169="","",IF($J169="X",INDEX(NslpCepGroups!$H:$H,MATCH($C169,NslpCepGroups!$C:$C,0)),""))</f>
        <v/>
      </c>
      <c r="L169" s="42" t="str">
        <f>IF($A169="","",IF($J169="X",IF(INDEX(NslpCepGroups!$F:$F,MATCH($C169,NslpCepGroups!$C:$C,0))=0,"Indiv. site",INDEX(NslpCepGroups!$F:$F,MATCH($C169,NslpCepGroups!$C:$C,0))),""))</f>
        <v/>
      </c>
      <c r="M169" s="42" t="str">
        <f>IF($A169="","",IF($J169="X",INDEX(NslpCepGroups!$I:$I,MATCH($C169,NslpCepGroups!$C:$C,0)),""))</f>
        <v/>
      </c>
      <c r="N169" s="45" t="str">
        <f t="shared" si="11"/>
        <v/>
      </c>
    </row>
    <row r="170" spans="1:14" x14ac:dyDescent="0.25">
      <c r="A170" s="25">
        <v>16</v>
      </c>
      <c r="B170" s="30" t="str">
        <f>IF($A170="","",INDEX('LEA-District wide'!$B:$B,MATCH($A170,'LEA-District wide'!$A:$A,0)))</f>
        <v>Fairbanks North Star Borough Schools</v>
      </c>
      <c r="C170" s="26">
        <v>169060</v>
      </c>
      <c r="D170" s="26" t="s">
        <v>379</v>
      </c>
      <c r="E170" s="6">
        <f>IF($A170="","",IFERROR(INDEX(CEPIdentifiedStudentsSummary!$D:$D,MATCH($C170,CEPIdentifiedStudentsSummary!$A:$A,0)),0))</f>
        <v>189</v>
      </c>
      <c r="F170" s="6">
        <f>IF($A170="","",IFERROR(INDEX(CEPIdentifiedStudentsSummary!$C:$C,MATCH($C170,CEPIdentifiedStudentsSummary!$A:$A,0)),0))</f>
        <v>24</v>
      </c>
      <c r="G170" s="5">
        <f t="shared" si="12"/>
        <v>0.12698412698412698</v>
      </c>
      <c r="H170" s="35" t="str">
        <f t="shared" si="9"/>
        <v/>
      </c>
      <c r="I170" s="35" t="str">
        <f t="shared" si="10"/>
        <v/>
      </c>
      <c r="J170" s="41" t="str">
        <f>IF(IFERROR(INDEX(NslpCepGroups!$E:$E,MATCH($C170,NslpCepGroups!$C:$C,0))="Special Assistance - CEP",FALSE),"X","")</f>
        <v/>
      </c>
      <c r="K170" s="42" t="str">
        <f>IF($A170="","",IF($J170="X",INDEX(NslpCepGroups!$H:$H,MATCH($C170,NslpCepGroups!$C:$C,0)),""))</f>
        <v/>
      </c>
      <c r="L170" s="42" t="str">
        <f>IF($A170="","",IF($J170="X",IF(INDEX(NslpCepGroups!$F:$F,MATCH($C170,NslpCepGroups!$C:$C,0))=0,"Indiv. site",INDEX(NslpCepGroups!$F:$F,MATCH($C170,NslpCepGroups!$C:$C,0))),""))</f>
        <v/>
      </c>
      <c r="M170" s="42" t="str">
        <f>IF($A170="","",IF($J170="X",INDEX(NslpCepGroups!$I:$I,MATCH($C170,NslpCepGroups!$C:$C,0)),""))</f>
        <v/>
      </c>
      <c r="N170" s="45" t="str">
        <f t="shared" si="11"/>
        <v/>
      </c>
    </row>
    <row r="171" spans="1:14" x14ac:dyDescent="0.25">
      <c r="A171" s="25">
        <v>16</v>
      </c>
      <c r="B171" s="30" t="str">
        <f>IF($A171="","",INDEX('LEA-District wide'!$B:$B,MATCH($A171,'LEA-District wide'!$A:$A,0)))</f>
        <v>Fairbanks North Star Borough Schools</v>
      </c>
      <c r="C171" s="26">
        <v>169010</v>
      </c>
      <c r="D171" s="26" t="s">
        <v>133</v>
      </c>
      <c r="E171" s="6">
        <f>IF($A171="","",IFERROR(INDEX(CEPIdentifiedStudentsSummary!$D:$D,MATCH($C171,CEPIdentifiedStudentsSummary!$A:$A,0)),0))</f>
        <v>156</v>
      </c>
      <c r="F171" s="6">
        <f>IF($A171="","",IFERROR(INDEX(CEPIdentifiedStudentsSummary!$C:$C,MATCH($C171,CEPIdentifiedStudentsSummary!$A:$A,0)),0))</f>
        <v>5</v>
      </c>
      <c r="G171" s="5">
        <f t="shared" si="12"/>
        <v>3.2051282051282048E-2</v>
      </c>
      <c r="H171" s="35" t="str">
        <f t="shared" si="9"/>
        <v/>
      </c>
      <c r="I171" s="35" t="str">
        <f t="shared" si="10"/>
        <v/>
      </c>
      <c r="J171" s="41" t="str">
        <f>IF(IFERROR(INDEX(NslpCepGroups!$E:$E,MATCH($C171,NslpCepGroups!$C:$C,0))="Special Assistance - CEP",FALSE),"X","")</f>
        <v/>
      </c>
      <c r="K171" s="42" t="str">
        <f>IF($A171="","",IF($J171="X",INDEX(NslpCepGroups!$H:$H,MATCH($C171,NslpCepGroups!$C:$C,0)),""))</f>
        <v/>
      </c>
      <c r="L171" s="42" t="str">
        <f>IF($A171="","",IF($J171="X",IF(INDEX(NslpCepGroups!$F:$F,MATCH($C171,NslpCepGroups!$C:$C,0))=0,"Indiv. site",INDEX(NslpCepGroups!$F:$F,MATCH($C171,NslpCepGroups!$C:$C,0))),""))</f>
        <v/>
      </c>
      <c r="M171" s="42" t="str">
        <f>IF($A171="","",IF($J171="X",INDEX(NslpCepGroups!$I:$I,MATCH($C171,NslpCepGroups!$C:$C,0)),""))</f>
        <v/>
      </c>
      <c r="N171" s="45" t="str">
        <f t="shared" si="11"/>
        <v/>
      </c>
    </row>
    <row r="172" spans="1:14" x14ac:dyDescent="0.25">
      <c r="A172" s="25">
        <v>16</v>
      </c>
      <c r="B172" s="30" t="str">
        <f>IF($A172="","",INDEX('LEA-District wide'!$B:$B,MATCH($A172,'LEA-District wide'!$A:$A,0)))</f>
        <v>Fairbanks North Star Borough Schools</v>
      </c>
      <c r="C172" s="26">
        <v>160050</v>
      </c>
      <c r="D172" s="26" t="s">
        <v>109</v>
      </c>
      <c r="E172" s="6">
        <f>IF($A172="","",IFERROR(INDEX(CEPIdentifiedStudentsSummary!$D:$D,MATCH($C172,CEPIdentifiedStudentsSummary!$A:$A,0)),0))</f>
        <v>295</v>
      </c>
      <c r="F172" s="6">
        <f>IF($A172="","",IFERROR(INDEX(CEPIdentifiedStudentsSummary!$C:$C,MATCH($C172,CEPIdentifiedStudentsSummary!$A:$A,0)),0))</f>
        <v>100</v>
      </c>
      <c r="G172" s="5">
        <f t="shared" si="12"/>
        <v>0.33898305084745761</v>
      </c>
      <c r="H172" s="35" t="str">
        <f t="shared" si="9"/>
        <v>X</v>
      </c>
      <c r="I172" s="35" t="str">
        <f t="shared" si="10"/>
        <v/>
      </c>
      <c r="J172" s="43" t="str">
        <f>IF(IFERROR(INDEX(NslpCepGroups!$E:$E,MATCH($C172,NslpCepGroups!$C:$C,0))="Special Assistance - CEP",FALSE),"X","")</f>
        <v/>
      </c>
      <c r="K172" s="42" t="str">
        <f>IF($A172="","",IF($J172="X",INDEX(NslpCepGroups!$H:$H,MATCH($C172,NslpCepGroups!$C:$C,0)),""))</f>
        <v/>
      </c>
      <c r="L172" s="42" t="str">
        <f>IF($A172="","",IF($J172="X",IF(INDEX(NslpCepGroups!$F:$F,MATCH($C172,NslpCepGroups!$C:$C,0))=0,"Indiv. site",INDEX(NslpCepGroups!$F:$F,MATCH($C172,NslpCepGroups!$C:$C,0))),""))</f>
        <v/>
      </c>
      <c r="M172" s="42" t="str">
        <f>IF($A172="","",IF($J172="X",INDEX(NslpCepGroups!$I:$I,MATCH($C172,NslpCepGroups!$C:$C,0)),""))</f>
        <v/>
      </c>
      <c r="N172" s="45" t="str">
        <f t="shared" si="11"/>
        <v/>
      </c>
    </row>
    <row r="173" spans="1:14" x14ac:dyDescent="0.25">
      <c r="A173" s="25">
        <v>16</v>
      </c>
      <c r="B173" s="30" t="str">
        <f>IF($A173="","",INDEX('LEA-District wide'!$B:$B,MATCH($A173,'LEA-District wide'!$A:$A,0)))</f>
        <v>Fairbanks North Star Borough Schools</v>
      </c>
      <c r="C173" s="26">
        <v>169070</v>
      </c>
      <c r="D173" s="26" t="s">
        <v>380</v>
      </c>
      <c r="E173" s="6">
        <f>IF($A173="","",IFERROR(INDEX(CEPIdentifiedStudentsSummary!$D:$D,MATCH($C173,CEPIdentifiedStudentsSummary!$A:$A,0)),0))</f>
        <v>195</v>
      </c>
      <c r="F173" s="6">
        <f>IF($A173="","",IFERROR(INDEX(CEPIdentifiedStudentsSummary!$C:$C,MATCH($C173,CEPIdentifiedStudentsSummary!$A:$A,0)),0))</f>
        <v>11</v>
      </c>
      <c r="G173" s="5">
        <f t="shared" si="12"/>
        <v>5.6410256410256411E-2</v>
      </c>
      <c r="H173" s="35" t="str">
        <f t="shared" si="9"/>
        <v/>
      </c>
      <c r="I173" s="35" t="str">
        <f t="shared" si="10"/>
        <v/>
      </c>
      <c r="J173" s="43" t="str">
        <f>IF(IFERROR(INDEX(NslpCepGroups!$E:$E,MATCH($C173,NslpCepGroups!$C:$C,0))="Special Assistance - CEP",FALSE),"X","")</f>
        <v/>
      </c>
      <c r="K173" s="42" t="str">
        <f>IF($A173="","",IF($J173="X",INDEX(NslpCepGroups!$H:$H,MATCH($C173,NslpCepGroups!$C:$C,0)),""))</f>
        <v/>
      </c>
      <c r="L173" s="42" t="str">
        <f>IF($A173="","",IF($J173="X",IF(INDEX(NslpCepGroups!$F:$F,MATCH($C173,NslpCepGroups!$C:$C,0))=0,"Indiv. site",INDEX(NslpCepGroups!$F:$F,MATCH($C173,NslpCepGroups!$C:$C,0))),""))</f>
        <v/>
      </c>
      <c r="M173" s="42" t="str">
        <f>IF($A173="","",IF($J173="X",INDEX(NslpCepGroups!$I:$I,MATCH($C173,NslpCepGroups!$C:$C,0)),""))</f>
        <v/>
      </c>
      <c r="N173" s="45" t="str">
        <f t="shared" si="11"/>
        <v/>
      </c>
    </row>
    <row r="174" spans="1:14" x14ac:dyDescent="0.25">
      <c r="A174" s="25">
        <v>16</v>
      </c>
      <c r="B174" s="30" t="str">
        <f>IF($A174="","",INDEX('LEA-District wide'!$B:$B,MATCH($A174,'LEA-District wide'!$A:$A,0)))</f>
        <v>Fairbanks North Star Borough Schools</v>
      </c>
      <c r="C174" s="26">
        <v>169040</v>
      </c>
      <c r="D174" s="26" t="s">
        <v>134</v>
      </c>
      <c r="E174" s="6">
        <f>IF($A174="","",IFERROR(INDEX(CEPIdentifiedStudentsSummary!$D:$D,MATCH($C174,CEPIdentifiedStudentsSummary!$A:$A,0)),0))</f>
        <v>114</v>
      </c>
      <c r="F174" s="6">
        <f>IF($A174="","",IFERROR(INDEX(CEPIdentifiedStudentsSummary!$C:$C,MATCH($C174,CEPIdentifiedStudentsSummary!$A:$A,0)),0))</f>
        <v>66</v>
      </c>
      <c r="G174" s="5">
        <f t="shared" si="12"/>
        <v>0.57894736842105265</v>
      </c>
      <c r="H174" s="35" t="str">
        <f t="shared" si="9"/>
        <v/>
      </c>
      <c r="I174" s="35" t="str">
        <f t="shared" si="10"/>
        <v>X</v>
      </c>
      <c r="J174" s="43" t="str">
        <f>IF(IFERROR(INDEX(NslpCepGroups!$E:$E,MATCH($C174,NslpCepGroups!$C:$C,0))="Special Assistance - CEP",FALSE),"X","")</f>
        <v/>
      </c>
      <c r="K174" s="42" t="str">
        <f>IF($A174="","",IF($J174="X",INDEX(NslpCepGroups!$H:$H,MATCH($C174,NslpCepGroups!$C:$C,0)),""))</f>
        <v/>
      </c>
      <c r="L174" s="42" t="str">
        <f>IF($A174="","",IF($J174="X",IF(INDEX(NslpCepGroups!$F:$F,MATCH($C174,NslpCepGroups!$C:$C,0))=0,"Indiv. site",INDEX(NslpCepGroups!$F:$F,MATCH($C174,NslpCepGroups!$C:$C,0))),""))</f>
        <v/>
      </c>
      <c r="M174" s="42" t="str">
        <f>IF($A174="","",IF($J174="X",INDEX(NslpCepGroups!$I:$I,MATCH($C174,NslpCepGroups!$C:$C,0)),""))</f>
        <v/>
      </c>
      <c r="N174" s="45" t="str">
        <f t="shared" si="11"/>
        <v/>
      </c>
    </row>
    <row r="175" spans="1:14" x14ac:dyDescent="0.25">
      <c r="A175" s="25">
        <v>16</v>
      </c>
      <c r="B175" s="30" t="str">
        <f>IF($A175="","",INDEX('LEA-District wide'!$B:$B,MATCH($A175,'LEA-District wide'!$A:$A,0)))</f>
        <v>Fairbanks North Star Borough Schools</v>
      </c>
      <c r="C175" s="26">
        <v>168010</v>
      </c>
      <c r="D175" s="26" t="s">
        <v>132</v>
      </c>
      <c r="E175" s="6">
        <f>IF($A175="","",IFERROR(INDEX(CEPIdentifiedStudentsSummary!$D:$D,MATCH($C175,CEPIdentifiedStudentsSummary!$A:$A,0)),0))</f>
        <v>879</v>
      </c>
      <c r="F175" s="6">
        <f>IF($A175="","",IFERROR(INDEX(CEPIdentifiedStudentsSummary!$C:$C,MATCH($C175,CEPIdentifiedStudentsSummary!$A:$A,0)),0))</f>
        <v>105</v>
      </c>
      <c r="G175" s="5">
        <f t="shared" si="12"/>
        <v>0.11945392491467577</v>
      </c>
      <c r="H175" s="35" t="str">
        <f t="shared" si="9"/>
        <v/>
      </c>
      <c r="I175" s="35" t="str">
        <f t="shared" si="10"/>
        <v/>
      </c>
      <c r="J175" s="41" t="str">
        <f>IF(IFERROR(INDEX(NslpCepGroups!$E:$E,MATCH($C175,NslpCepGroups!$C:$C,0))="Special Assistance - CEP",FALSE),"X","")</f>
        <v/>
      </c>
      <c r="K175" s="42" t="str">
        <f>IF($A175="","",IF($J175="X",INDEX(NslpCepGroups!$H:$H,MATCH($C175,NslpCepGroups!$C:$C,0)),""))</f>
        <v/>
      </c>
      <c r="L175" s="42" t="str">
        <f>IF($A175="","",IF($J175="X",IF(INDEX(NslpCepGroups!$F:$F,MATCH($C175,NslpCepGroups!$C:$C,0))=0,"Indiv. site",INDEX(NslpCepGroups!$F:$F,MATCH($C175,NslpCepGroups!$C:$C,0))),""))</f>
        <v/>
      </c>
      <c r="M175" s="42" t="str">
        <f>IF($A175="","",IF($J175="X",INDEX(NslpCepGroups!$I:$I,MATCH($C175,NslpCepGroups!$C:$C,0)),""))</f>
        <v/>
      </c>
      <c r="N175" s="45" t="str">
        <f t="shared" si="11"/>
        <v/>
      </c>
    </row>
    <row r="176" spans="1:14" x14ac:dyDescent="0.25">
      <c r="A176" s="25">
        <v>16</v>
      </c>
      <c r="B176" s="30" t="str">
        <f>IF($A176="","",INDEX('LEA-District wide'!$B:$B,MATCH($A176,'LEA-District wide'!$A:$A,0)))</f>
        <v>Fairbanks North Star Borough Schools</v>
      </c>
      <c r="C176" s="26">
        <v>167020</v>
      </c>
      <c r="D176" s="26" t="s">
        <v>381</v>
      </c>
      <c r="E176" s="6">
        <f>IF($A176="","",IFERROR(INDEX(CEPIdentifiedStudentsSummary!$D:$D,MATCH($C176,CEPIdentifiedStudentsSummary!$A:$A,0)),0))</f>
        <v>16</v>
      </c>
      <c r="F176" s="6">
        <f>IF($A176="","",IFERROR(INDEX(CEPIdentifiedStudentsSummary!$C:$C,MATCH($C176,CEPIdentifiedStudentsSummary!$A:$A,0)),0))</f>
        <v>6</v>
      </c>
      <c r="G176" s="5">
        <f t="shared" si="12"/>
        <v>0.375</v>
      </c>
      <c r="H176" s="35" t="str">
        <f t="shared" si="9"/>
        <v>X</v>
      </c>
      <c r="I176" s="35" t="str">
        <f t="shared" si="10"/>
        <v/>
      </c>
      <c r="J176" s="41" t="str">
        <f>IF(IFERROR(INDEX(NslpCepGroups!$E:$E,MATCH($C176,NslpCepGroups!$C:$C,0))="Special Assistance - CEP",FALSE),"X","")</f>
        <v/>
      </c>
      <c r="K176" s="42" t="str">
        <f>IF($A176="","",IF($J176="X",INDEX(NslpCepGroups!$H:$H,MATCH($C176,NslpCepGroups!$C:$C,0)),""))</f>
        <v/>
      </c>
      <c r="L176" s="42" t="str">
        <f>IF($A176="","",IF($J176="X",IF(INDEX(NslpCepGroups!$F:$F,MATCH($C176,NslpCepGroups!$C:$C,0))=0,"Indiv. site",INDEX(NslpCepGroups!$F:$F,MATCH($C176,NslpCepGroups!$C:$C,0))),""))</f>
        <v/>
      </c>
      <c r="M176" s="42" t="str">
        <f>IF($A176="","",IF($J176="X",INDEX(NslpCepGroups!$I:$I,MATCH($C176,NslpCepGroups!$C:$C,0)),""))</f>
        <v/>
      </c>
      <c r="N176" s="45" t="str">
        <f t="shared" si="11"/>
        <v/>
      </c>
    </row>
    <row r="177" spans="1:14" x14ac:dyDescent="0.25">
      <c r="A177" s="25">
        <v>16</v>
      </c>
      <c r="B177" s="30" t="str">
        <f>IF($A177="","",INDEX('LEA-District wide'!$B:$B,MATCH($A177,'LEA-District wide'!$A:$A,0)))</f>
        <v>Fairbanks North Star Borough Schools</v>
      </c>
      <c r="C177" s="26">
        <v>160180</v>
      </c>
      <c r="D177" s="26" t="s">
        <v>114</v>
      </c>
      <c r="E177" s="6">
        <f>IF($A177="","",IFERROR(INDEX(CEPIdentifiedStudentsSummary!$D:$D,MATCH($C177,CEPIdentifiedStudentsSummary!$A:$A,0)),0))</f>
        <v>385</v>
      </c>
      <c r="F177" s="6">
        <f>IF($A177="","",IFERROR(INDEX(CEPIdentifiedStudentsSummary!$C:$C,MATCH($C177,CEPIdentifiedStudentsSummary!$A:$A,0)),0))</f>
        <v>178</v>
      </c>
      <c r="G177" s="5">
        <f t="shared" si="12"/>
        <v>0.46233766233766233</v>
      </c>
      <c r="H177" s="35" t="str">
        <f t="shared" si="9"/>
        <v/>
      </c>
      <c r="I177" s="35" t="str">
        <f t="shared" si="10"/>
        <v>X</v>
      </c>
      <c r="J177" s="43" t="str">
        <f>IF(IFERROR(INDEX(NslpCepGroups!$E:$E,MATCH($C177,NslpCepGroups!$C:$C,0))="Special Assistance - CEP",FALSE),"X","")</f>
        <v/>
      </c>
      <c r="K177" s="42" t="str">
        <f>IF($A177="","",IF($J177="X",INDEX(NslpCepGroups!$H:$H,MATCH($C177,NslpCepGroups!$C:$C,0)),""))</f>
        <v/>
      </c>
      <c r="L177" s="42" t="str">
        <f>IF($A177="","",IF($J177="X",IF(INDEX(NslpCepGroups!$F:$F,MATCH($C177,NslpCepGroups!$C:$C,0))=0,"Indiv. site",INDEX(NslpCepGroups!$F:$F,MATCH($C177,NslpCepGroups!$C:$C,0))),""))</f>
        <v/>
      </c>
      <c r="M177" s="42" t="str">
        <f>IF($A177="","",IF($J177="X",INDEX(NslpCepGroups!$I:$I,MATCH($C177,NslpCepGroups!$C:$C,0)),""))</f>
        <v/>
      </c>
      <c r="N177" s="45" t="str">
        <f t="shared" si="11"/>
        <v/>
      </c>
    </row>
    <row r="178" spans="1:14" x14ac:dyDescent="0.25">
      <c r="A178" s="25">
        <v>16</v>
      </c>
      <c r="B178" s="30" t="str">
        <f>IF($A178="","",INDEX('LEA-District wide'!$B:$B,MATCH($A178,'LEA-District wide'!$A:$A,0)))</f>
        <v>Fairbanks North Star Borough Schools</v>
      </c>
      <c r="C178" s="26">
        <v>167030</v>
      </c>
      <c r="D178" s="26" t="s">
        <v>131</v>
      </c>
      <c r="E178" s="6">
        <f>IF($A178="","",IFERROR(INDEX(CEPIdentifiedStudentsSummary!$D:$D,MATCH($C178,CEPIdentifiedStudentsSummary!$A:$A,0)),0))</f>
        <v>346</v>
      </c>
      <c r="F178" s="6">
        <f>IF($A178="","",IFERROR(INDEX(CEPIdentifiedStudentsSummary!$C:$C,MATCH($C178,CEPIdentifiedStudentsSummary!$A:$A,0)),0))</f>
        <v>34</v>
      </c>
      <c r="G178" s="5">
        <f t="shared" si="12"/>
        <v>9.8265895953757232E-2</v>
      </c>
      <c r="H178" s="35" t="str">
        <f t="shared" si="9"/>
        <v/>
      </c>
      <c r="I178" s="35" t="str">
        <f t="shared" si="10"/>
        <v/>
      </c>
      <c r="J178" s="43" t="str">
        <f>IF(IFERROR(INDEX(NslpCepGroups!$E:$E,MATCH($C178,NslpCepGroups!$C:$C,0))="Special Assistance - CEP",FALSE),"X","")</f>
        <v/>
      </c>
      <c r="K178" s="42" t="str">
        <f>IF($A178="","",IF($J178="X",INDEX(NslpCepGroups!$H:$H,MATCH($C178,NslpCepGroups!$C:$C,0)),""))</f>
        <v/>
      </c>
      <c r="L178" s="42" t="str">
        <f>IF($A178="","",IF($J178="X",IF(INDEX(NslpCepGroups!$F:$F,MATCH($C178,NslpCepGroups!$C:$C,0))=0,"Indiv. site",INDEX(NslpCepGroups!$F:$F,MATCH($C178,NslpCepGroups!$C:$C,0))),""))</f>
        <v/>
      </c>
      <c r="M178" s="42" t="str">
        <f>IF($A178="","",IF($J178="X",INDEX(NslpCepGroups!$I:$I,MATCH($C178,NslpCepGroups!$C:$C,0)),""))</f>
        <v/>
      </c>
      <c r="N178" s="45" t="str">
        <f t="shared" si="11"/>
        <v/>
      </c>
    </row>
    <row r="179" spans="1:14" x14ac:dyDescent="0.25">
      <c r="A179" s="25">
        <v>16</v>
      </c>
      <c r="B179" s="30" t="str">
        <f>IF($A179="","",INDEX('LEA-District wide'!$B:$B,MATCH($A179,'LEA-District wide'!$A:$A,0)))</f>
        <v>Fairbanks North Star Borough Schools</v>
      </c>
      <c r="C179" s="26">
        <v>160350</v>
      </c>
      <c r="D179" s="26" t="s">
        <v>125</v>
      </c>
      <c r="E179" s="6">
        <f>IF($A179="","",IFERROR(INDEX(CEPIdentifiedStudentsSummary!$D:$D,MATCH($C179,CEPIdentifiedStudentsSummary!$A:$A,0)),0))</f>
        <v>437</v>
      </c>
      <c r="F179" s="6">
        <f>IF($A179="","",IFERROR(INDEX(CEPIdentifiedStudentsSummary!$C:$C,MATCH($C179,CEPIdentifiedStudentsSummary!$A:$A,0)),0))</f>
        <v>58</v>
      </c>
      <c r="G179" s="5">
        <f t="shared" si="12"/>
        <v>0.13272311212814644</v>
      </c>
      <c r="H179" s="35" t="str">
        <f t="shared" si="9"/>
        <v/>
      </c>
      <c r="I179" s="35" t="str">
        <f t="shared" si="10"/>
        <v/>
      </c>
      <c r="J179" s="41" t="str">
        <f>IF(IFERROR(INDEX(NslpCepGroups!$E:$E,MATCH($C179,NslpCepGroups!$C:$C,0))="Special Assistance - CEP",FALSE),"X","")</f>
        <v/>
      </c>
      <c r="K179" s="42" t="str">
        <f>IF($A179="","",IF($J179="X",INDEX(NslpCepGroups!$H:$H,MATCH($C179,NslpCepGroups!$C:$C,0)),""))</f>
        <v/>
      </c>
      <c r="L179" s="42" t="str">
        <f>IF($A179="","",IF($J179="X",IF(INDEX(NslpCepGroups!$F:$F,MATCH($C179,NslpCepGroups!$C:$C,0))=0,"Indiv. site",INDEX(NslpCepGroups!$F:$F,MATCH($C179,NslpCepGroups!$C:$C,0))),""))</f>
        <v/>
      </c>
      <c r="M179" s="42" t="str">
        <f>IF($A179="","",IF($J179="X",INDEX(NslpCepGroups!$I:$I,MATCH($C179,NslpCepGroups!$C:$C,0)),""))</f>
        <v/>
      </c>
      <c r="N179" s="45" t="str">
        <f t="shared" si="11"/>
        <v/>
      </c>
    </row>
    <row r="180" spans="1:14" x14ac:dyDescent="0.25">
      <c r="A180" s="25">
        <v>16</v>
      </c>
      <c r="B180" s="30" t="str">
        <f>IF($A180="","",INDEX('LEA-District wide'!$B:$B,MATCH($A180,'LEA-District wide'!$A:$A,0)))</f>
        <v>Fairbanks North Star Borough Schools</v>
      </c>
      <c r="C180" s="26">
        <v>160060</v>
      </c>
      <c r="D180" s="26" t="s">
        <v>110</v>
      </c>
      <c r="E180" s="6">
        <f>IF($A180="","",IFERROR(INDEX(CEPIdentifiedStudentsSummary!$D:$D,MATCH($C180,CEPIdentifiedStudentsSummary!$A:$A,0)),0))</f>
        <v>840</v>
      </c>
      <c r="F180" s="6">
        <f>IF($A180="","",IFERROR(INDEX(CEPIdentifiedStudentsSummary!$C:$C,MATCH($C180,CEPIdentifiedStudentsSummary!$A:$A,0)),0))</f>
        <v>166</v>
      </c>
      <c r="G180" s="5">
        <f t="shared" si="12"/>
        <v>0.19761904761904761</v>
      </c>
      <c r="H180" s="35" t="str">
        <f t="shared" si="9"/>
        <v/>
      </c>
      <c r="I180" s="35" t="str">
        <f t="shared" si="10"/>
        <v/>
      </c>
      <c r="J180" s="41" t="str">
        <f>IF(IFERROR(INDEX(NslpCepGroups!$E:$E,MATCH($C180,NslpCepGroups!$C:$C,0))="Special Assistance - CEP",FALSE),"X","")</f>
        <v/>
      </c>
      <c r="K180" s="42" t="str">
        <f>IF($A180="","",IF($J180="X",INDEX(NslpCepGroups!$H:$H,MATCH($C180,NslpCepGroups!$C:$C,0)),""))</f>
        <v/>
      </c>
      <c r="L180" s="42" t="str">
        <f>IF($A180="","",IF($J180="X",IF(INDEX(NslpCepGroups!$F:$F,MATCH($C180,NslpCepGroups!$C:$C,0))=0,"Indiv. site",INDEX(NslpCepGroups!$F:$F,MATCH($C180,NslpCepGroups!$C:$C,0))),""))</f>
        <v/>
      </c>
      <c r="M180" s="42" t="str">
        <f>IF($A180="","",IF($J180="X",INDEX(NslpCepGroups!$I:$I,MATCH($C180,NslpCepGroups!$C:$C,0)),""))</f>
        <v/>
      </c>
      <c r="N180" s="45" t="str">
        <f t="shared" si="11"/>
        <v/>
      </c>
    </row>
    <row r="181" spans="1:14" x14ac:dyDescent="0.25">
      <c r="A181" s="25">
        <v>16</v>
      </c>
      <c r="B181" s="30" t="str">
        <f>IF($A181="","",INDEX('LEA-District wide'!$B:$B,MATCH($A181,'LEA-District wide'!$A:$A,0)))</f>
        <v>Fairbanks North Star Borough Schools</v>
      </c>
      <c r="C181" s="26">
        <v>160170</v>
      </c>
      <c r="D181" s="26" t="s">
        <v>427</v>
      </c>
      <c r="E181" s="6">
        <f>IF($A181="","",IFERROR(INDEX(CEPIdentifiedStudentsSummary!$D:$D,MATCH($C181,CEPIdentifiedStudentsSummary!$A:$A,0)),0))</f>
        <v>334</v>
      </c>
      <c r="F181" s="6">
        <f>IF($A181="","",IFERROR(INDEX(CEPIdentifiedStudentsSummary!$C:$C,MATCH($C181,CEPIdentifiedStudentsSummary!$A:$A,0)),0))</f>
        <v>50</v>
      </c>
      <c r="G181" s="5">
        <f t="shared" si="12"/>
        <v>0.1497005988023952</v>
      </c>
      <c r="H181" s="35" t="str">
        <f t="shared" si="9"/>
        <v/>
      </c>
      <c r="I181" s="35" t="str">
        <f t="shared" si="10"/>
        <v/>
      </c>
      <c r="J181" s="41" t="str">
        <f>IF(IFERROR(INDEX(NslpCepGroups!$E:$E,MATCH($C181,NslpCepGroups!$C:$C,0))="Special Assistance - CEP",FALSE),"X","")</f>
        <v/>
      </c>
      <c r="K181" s="42" t="str">
        <f>IF($A181="","",IF($J181="X",INDEX(NslpCepGroups!$H:$H,MATCH($C181,NslpCepGroups!$C:$C,0)),""))</f>
        <v/>
      </c>
      <c r="L181" s="42" t="str">
        <f>IF($A181="","",IF($J181="X",IF(INDEX(NslpCepGroups!$F:$F,MATCH($C181,NslpCepGroups!$C:$C,0))=0,"Indiv. site",INDEX(NslpCepGroups!$F:$F,MATCH($C181,NslpCepGroups!$C:$C,0))),""))</f>
        <v/>
      </c>
      <c r="M181" s="42" t="str">
        <f>IF($A181="","",IF($J181="X",INDEX(NslpCepGroups!$I:$I,MATCH($C181,NslpCepGroups!$C:$C,0)),""))</f>
        <v/>
      </c>
      <c r="N181" s="45" t="str">
        <f t="shared" si="11"/>
        <v/>
      </c>
    </row>
    <row r="182" spans="1:14" x14ac:dyDescent="0.25">
      <c r="A182" s="25">
        <v>16</v>
      </c>
      <c r="B182" s="30" t="str">
        <f>IF($A182="","",INDEX('LEA-District wide'!$B:$B,MATCH($A182,'LEA-District wide'!$A:$A,0)))</f>
        <v>Fairbanks North Star Borough Schools</v>
      </c>
      <c r="C182" s="26">
        <v>160240</v>
      </c>
      <c r="D182" s="26" t="s">
        <v>117</v>
      </c>
      <c r="E182" s="6">
        <f>IF($A182="","",IFERROR(INDEX(CEPIdentifiedStudentsSummary!$D:$D,MATCH($C182,CEPIdentifiedStudentsSummary!$A:$A,0)),0))</f>
        <v>349</v>
      </c>
      <c r="F182" s="6">
        <f>IF($A182="","",IFERROR(INDEX(CEPIdentifiedStudentsSummary!$C:$C,MATCH($C182,CEPIdentifiedStudentsSummary!$A:$A,0)),0))</f>
        <v>68</v>
      </c>
      <c r="G182" s="5">
        <f t="shared" si="12"/>
        <v>0.19484240687679083</v>
      </c>
      <c r="H182" s="35" t="str">
        <f t="shared" si="9"/>
        <v/>
      </c>
      <c r="I182" s="35" t="str">
        <f t="shared" si="10"/>
        <v/>
      </c>
      <c r="J182" s="41" t="str">
        <f>IF(IFERROR(INDEX(NslpCepGroups!$E:$E,MATCH($C182,NslpCepGroups!$C:$C,0))="Special Assistance - CEP",FALSE),"X","")</f>
        <v/>
      </c>
      <c r="K182" s="42" t="str">
        <f>IF($A182="","",IF($J182="X",INDEX(NslpCepGroups!$H:$H,MATCH($C182,NslpCepGroups!$C:$C,0)),""))</f>
        <v/>
      </c>
      <c r="L182" s="42" t="str">
        <f>IF($A182="","",IF($J182="X",IF(INDEX(NslpCepGroups!$F:$F,MATCH($C182,NslpCepGroups!$C:$C,0))=0,"Indiv. site",INDEX(NslpCepGroups!$F:$F,MATCH($C182,NslpCepGroups!$C:$C,0))),""))</f>
        <v/>
      </c>
      <c r="M182" s="42" t="str">
        <f>IF($A182="","",IF($J182="X",INDEX(NslpCepGroups!$I:$I,MATCH($C182,NslpCepGroups!$C:$C,0)),""))</f>
        <v/>
      </c>
      <c r="N182" s="45" t="str">
        <f t="shared" si="11"/>
        <v/>
      </c>
    </row>
    <row r="183" spans="1:14" x14ac:dyDescent="0.25">
      <c r="A183" s="25">
        <v>16</v>
      </c>
      <c r="B183" s="30" t="str">
        <f>IF($A183="","",INDEX('LEA-District wide'!$B:$B,MATCH($A183,'LEA-District wide'!$A:$A,0)))</f>
        <v>Fairbanks North Star Borough Schools</v>
      </c>
      <c r="C183" s="26">
        <v>160130</v>
      </c>
      <c r="D183" s="26" t="s">
        <v>113</v>
      </c>
      <c r="E183" s="6">
        <f>IF($A183="","",IFERROR(INDEX(CEPIdentifiedStudentsSummary!$D:$D,MATCH($C183,CEPIdentifiedStudentsSummary!$A:$A,0)),0))</f>
        <v>595</v>
      </c>
      <c r="F183" s="6">
        <f>IF($A183="","",IFERROR(INDEX(CEPIdentifiedStudentsSummary!$C:$C,MATCH($C183,CEPIdentifiedStudentsSummary!$A:$A,0)),0))</f>
        <v>65</v>
      </c>
      <c r="G183" s="5">
        <f t="shared" si="12"/>
        <v>0.1092436974789916</v>
      </c>
      <c r="H183" s="35" t="str">
        <f t="shared" si="9"/>
        <v/>
      </c>
      <c r="I183" s="35" t="str">
        <f t="shared" si="10"/>
        <v/>
      </c>
      <c r="J183" s="41" t="str">
        <f>IF(IFERROR(INDEX(NslpCepGroups!$E:$E,MATCH($C183,NslpCepGroups!$C:$C,0))="Special Assistance - CEP",FALSE),"X","")</f>
        <v/>
      </c>
      <c r="K183" s="42" t="str">
        <f>IF($A183="","",IF($J183="X",INDEX(NslpCepGroups!$H:$H,MATCH($C183,NslpCepGroups!$C:$C,0)),""))</f>
        <v/>
      </c>
      <c r="L183" s="42" t="str">
        <f>IF($A183="","",IF($J183="X",IF(INDEX(NslpCepGroups!$F:$F,MATCH($C183,NslpCepGroups!$C:$C,0))=0,"Indiv. site",INDEX(NslpCepGroups!$F:$F,MATCH($C183,NslpCepGroups!$C:$C,0))),""))</f>
        <v/>
      </c>
      <c r="M183" s="42" t="str">
        <f>IF($A183="","",IF($J183="X",INDEX(NslpCepGroups!$I:$I,MATCH($C183,NslpCepGroups!$C:$C,0)),""))</f>
        <v/>
      </c>
      <c r="N183" s="45" t="str">
        <f t="shared" si="11"/>
        <v/>
      </c>
    </row>
    <row r="184" spans="1:14" x14ac:dyDescent="0.25">
      <c r="A184" s="25">
        <v>16</v>
      </c>
      <c r="B184" s="30" t="str">
        <f>IF($A184="","",INDEX('LEA-District wide'!$B:$B,MATCH($A184,'LEA-District wide'!$A:$A,0)))</f>
        <v>Fairbanks North Star Borough Schools</v>
      </c>
      <c r="C184" s="26">
        <v>160250</v>
      </c>
      <c r="D184" s="26" t="s">
        <v>118</v>
      </c>
      <c r="E184" s="6">
        <f>IF($A184="","",IFERROR(INDEX(CEPIdentifiedStudentsSummary!$D:$D,MATCH($C184,CEPIdentifiedStudentsSummary!$A:$A,0)),0))</f>
        <v>513</v>
      </c>
      <c r="F184" s="6">
        <f>IF($A184="","",IFERROR(INDEX(CEPIdentifiedStudentsSummary!$C:$C,MATCH($C184,CEPIdentifiedStudentsSummary!$A:$A,0)),0))</f>
        <v>108</v>
      </c>
      <c r="G184" s="5">
        <f t="shared" si="12"/>
        <v>0.21052631578947367</v>
      </c>
      <c r="H184" s="35" t="str">
        <f t="shared" si="9"/>
        <v/>
      </c>
      <c r="I184" s="35" t="str">
        <f t="shared" si="10"/>
        <v/>
      </c>
      <c r="J184" s="41" t="str">
        <f>IF(IFERROR(INDEX(NslpCepGroups!$E:$E,MATCH($C184,NslpCepGroups!$C:$C,0))="Special Assistance - CEP",FALSE),"X","")</f>
        <v/>
      </c>
      <c r="K184" s="42" t="str">
        <f>IF($A184="","",IF($J184="X",INDEX(NslpCepGroups!$H:$H,MATCH($C184,NslpCepGroups!$C:$C,0)),""))</f>
        <v/>
      </c>
      <c r="L184" s="42" t="str">
        <f>IF($A184="","",IF($J184="X",IF(INDEX(NslpCepGroups!$F:$F,MATCH($C184,NslpCepGroups!$C:$C,0))=0,"Indiv. site",INDEX(NslpCepGroups!$F:$F,MATCH($C184,NslpCepGroups!$C:$C,0))),""))</f>
        <v/>
      </c>
      <c r="M184" s="42" t="str">
        <f>IF($A184="","",IF($J184="X",INDEX(NslpCepGroups!$I:$I,MATCH($C184,NslpCepGroups!$C:$C,0)),""))</f>
        <v/>
      </c>
      <c r="N184" s="45" t="str">
        <f t="shared" si="11"/>
        <v/>
      </c>
    </row>
    <row r="185" spans="1:14" x14ac:dyDescent="0.25">
      <c r="A185" s="25">
        <v>16</v>
      </c>
      <c r="B185" s="30" t="str">
        <f>IF($A185="","",INDEX('LEA-District wide'!$B:$B,MATCH($A185,'LEA-District wide'!$A:$A,0)))</f>
        <v>Fairbanks North Star Borough Schools</v>
      </c>
      <c r="C185" s="26">
        <v>160010</v>
      </c>
      <c r="D185" s="26" t="s">
        <v>107</v>
      </c>
      <c r="E185" s="6">
        <f>IF($A185="","",IFERROR(INDEX(CEPIdentifiedStudentsSummary!$D:$D,MATCH($C185,CEPIdentifiedStudentsSummary!$A:$A,0)),0))</f>
        <v>401</v>
      </c>
      <c r="F185" s="6">
        <f>IF($A185="","",IFERROR(INDEX(CEPIdentifiedStudentsSummary!$C:$C,MATCH($C185,CEPIdentifiedStudentsSummary!$A:$A,0)),0))</f>
        <v>55</v>
      </c>
      <c r="G185" s="5">
        <f t="shared" si="12"/>
        <v>0.13715710723192021</v>
      </c>
      <c r="H185" s="35" t="str">
        <f t="shared" si="9"/>
        <v/>
      </c>
      <c r="I185" s="35" t="str">
        <f t="shared" si="10"/>
        <v/>
      </c>
      <c r="J185" s="41" t="str">
        <f>IF(IFERROR(INDEX(NslpCepGroups!$E:$E,MATCH($C185,NslpCepGroups!$C:$C,0))="Special Assistance - CEP",FALSE),"X","")</f>
        <v/>
      </c>
      <c r="K185" s="42" t="str">
        <f>IF($A185="","",IF($J185="X",INDEX(NslpCepGroups!$H:$H,MATCH($C185,NslpCepGroups!$C:$C,0)),""))</f>
        <v/>
      </c>
      <c r="L185" s="42" t="str">
        <f>IF($A185="","",IF($J185="X",IF(INDEX(NslpCepGroups!$F:$F,MATCH($C185,NslpCepGroups!$C:$C,0))=0,"Indiv. site",INDEX(NslpCepGroups!$F:$F,MATCH($C185,NslpCepGroups!$C:$C,0))),""))</f>
        <v/>
      </c>
      <c r="M185" s="42" t="str">
        <f>IF($A185="","",IF($J185="X",INDEX(NslpCepGroups!$I:$I,MATCH($C185,NslpCepGroups!$C:$C,0)),""))</f>
        <v/>
      </c>
      <c r="N185" s="45" t="str">
        <f t="shared" si="11"/>
        <v/>
      </c>
    </row>
    <row r="186" spans="1:14" x14ac:dyDescent="0.25">
      <c r="A186" s="25">
        <v>16</v>
      </c>
      <c r="B186" s="30" t="str">
        <f>IF($A186="","",INDEX('LEA-District wide'!$B:$B,MATCH($A186,'LEA-District wide'!$A:$A,0)))</f>
        <v>Fairbanks North Star Borough Schools</v>
      </c>
      <c r="C186" s="26">
        <v>160410</v>
      </c>
      <c r="D186" s="26" t="s">
        <v>129</v>
      </c>
      <c r="E186" s="6">
        <f>IF($A186="","",IFERROR(INDEX(CEPIdentifiedStudentsSummary!$D:$D,MATCH($C186,CEPIdentifiedStudentsSummary!$A:$A,0)),0))</f>
        <v>401</v>
      </c>
      <c r="F186" s="6">
        <f>IF($A186="","",IFERROR(INDEX(CEPIdentifiedStudentsSummary!$C:$C,MATCH($C186,CEPIdentifiedStudentsSummary!$A:$A,0)),0))</f>
        <v>60</v>
      </c>
      <c r="G186" s="5">
        <f t="shared" si="12"/>
        <v>0.14962593516209477</v>
      </c>
      <c r="H186" s="35" t="str">
        <f t="shared" si="9"/>
        <v/>
      </c>
      <c r="I186" s="35" t="str">
        <f t="shared" si="10"/>
        <v/>
      </c>
      <c r="J186" s="43" t="str">
        <f>IF(IFERROR(INDEX(NslpCepGroups!$E:$E,MATCH($C186,NslpCepGroups!$C:$C,0))="Special Assistance - CEP",FALSE),"X","")</f>
        <v/>
      </c>
      <c r="K186" s="42" t="str">
        <f>IF($A186="","",IF($J186="X",INDEX(NslpCepGroups!$H:$H,MATCH($C186,NslpCepGroups!$C:$C,0)),""))</f>
        <v/>
      </c>
      <c r="L186" s="42" t="str">
        <f>IF($A186="","",IF($J186="X",IF(INDEX(NslpCepGroups!$F:$F,MATCH($C186,NslpCepGroups!$C:$C,0))=0,"Indiv. site",INDEX(NslpCepGroups!$F:$F,MATCH($C186,NslpCepGroups!$C:$C,0))),""))</f>
        <v/>
      </c>
      <c r="M186" s="42" t="str">
        <f>IF($A186="","",IF($J186="X",INDEX(NslpCepGroups!$I:$I,MATCH($C186,NslpCepGroups!$C:$C,0)),""))</f>
        <v/>
      </c>
      <c r="N186" s="45" t="str">
        <f t="shared" si="11"/>
        <v/>
      </c>
    </row>
    <row r="187" spans="1:14" x14ac:dyDescent="0.25">
      <c r="A187" s="25">
        <v>16</v>
      </c>
      <c r="B187" s="30" t="str">
        <f>IF($A187="","",INDEX('LEA-District wide'!$B:$B,MATCH($A187,'LEA-District wide'!$A:$A,0)))</f>
        <v>Fairbanks North Star Borough Schools</v>
      </c>
      <c r="C187" s="26">
        <v>160260</v>
      </c>
      <c r="D187" s="26" t="s">
        <v>119</v>
      </c>
      <c r="E187" s="6">
        <f>IF($A187="","",IFERROR(INDEX(CEPIdentifiedStudentsSummary!$D:$D,MATCH($C187,CEPIdentifiedStudentsSummary!$A:$A,0)),0))</f>
        <v>521</v>
      </c>
      <c r="F187" s="6">
        <f>IF($A187="","",IFERROR(INDEX(CEPIdentifiedStudentsSummary!$C:$C,MATCH($C187,CEPIdentifiedStudentsSummary!$A:$A,0)),0))</f>
        <v>146</v>
      </c>
      <c r="G187" s="5">
        <f t="shared" si="12"/>
        <v>0.28023032629558542</v>
      </c>
      <c r="H187" s="35" t="str">
        <f t="shared" si="9"/>
        <v/>
      </c>
      <c r="I187" s="35" t="str">
        <f t="shared" si="10"/>
        <v/>
      </c>
      <c r="J187" s="41" t="str">
        <f>IF(IFERROR(INDEX(NslpCepGroups!$E:$E,MATCH($C187,NslpCepGroups!$C:$C,0))="Special Assistance - CEP",FALSE),"X","")</f>
        <v/>
      </c>
      <c r="K187" s="42" t="str">
        <f>IF($A187="","",IF($J187="X",INDEX(NslpCepGroups!$H:$H,MATCH($C187,NslpCepGroups!$C:$C,0)),""))</f>
        <v/>
      </c>
      <c r="L187" s="42" t="str">
        <f>IF($A187="","",IF($J187="X",IF(INDEX(NslpCepGroups!$F:$F,MATCH($C187,NslpCepGroups!$C:$C,0))=0,"Indiv. site",INDEX(NslpCepGroups!$F:$F,MATCH($C187,NslpCepGroups!$C:$C,0))),""))</f>
        <v/>
      </c>
      <c r="M187" s="42" t="str">
        <f>IF($A187="","",IF($J187="X",INDEX(NslpCepGroups!$I:$I,MATCH($C187,NslpCepGroups!$C:$C,0)),""))</f>
        <v/>
      </c>
      <c r="N187" s="45" t="str">
        <f t="shared" si="11"/>
        <v/>
      </c>
    </row>
    <row r="188" spans="1:14" x14ac:dyDescent="0.25">
      <c r="A188" s="25">
        <v>16</v>
      </c>
      <c r="B188" s="30" t="str">
        <f>IF($A188="","",INDEX('LEA-District wide'!$B:$B,MATCH($A188,'LEA-District wide'!$A:$A,0)))</f>
        <v>Fairbanks North Star Borough Schools</v>
      </c>
      <c r="C188" s="26">
        <v>160270</v>
      </c>
      <c r="D188" s="26" t="s">
        <v>120</v>
      </c>
      <c r="E188" s="6">
        <f>IF($A188="","",IFERROR(INDEX(CEPIdentifiedStudentsSummary!$D:$D,MATCH($C188,CEPIdentifiedStudentsSummary!$A:$A,0)),0))</f>
        <v>71</v>
      </c>
      <c r="F188" s="6">
        <f>IF($A188="","",IFERROR(INDEX(CEPIdentifiedStudentsSummary!$C:$C,MATCH($C188,CEPIdentifiedStudentsSummary!$A:$A,0)),0))</f>
        <v>17</v>
      </c>
      <c r="G188" s="5">
        <f t="shared" si="12"/>
        <v>0.23943661971830985</v>
      </c>
      <c r="H188" s="35" t="str">
        <f t="shared" si="9"/>
        <v/>
      </c>
      <c r="I188" s="35" t="str">
        <f t="shared" si="10"/>
        <v/>
      </c>
      <c r="J188" s="43" t="str">
        <f>IF(IFERROR(INDEX(NslpCepGroups!$E:$E,MATCH($C188,NslpCepGroups!$C:$C,0))="Special Assistance - CEP",FALSE),"X","")</f>
        <v/>
      </c>
      <c r="K188" s="42" t="str">
        <f>IF($A188="","",IF($J188="X",INDEX(NslpCepGroups!$H:$H,MATCH($C188,NslpCepGroups!$C:$C,0)),""))</f>
        <v/>
      </c>
      <c r="L188" s="42" t="str">
        <f>IF($A188="","",IF($J188="X",IF(INDEX(NslpCepGroups!$F:$F,MATCH($C188,NslpCepGroups!$C:$C,0))=0,"Indiv. site",INDEX(NslpCepGroups!$F:$F,MATCH($C188,NslpCepGroups!$C:$C,0))),""))</f>
        <v/>
      </c>
      <c r="M188" s="42" t="str">
        <f>IF($A188="","",IF($J188="X",INDEX(NslpCepGroups!$I:$I,MATCH($C188,NslpCepGroups!$C:$C,0)),""))</f>
        <v/>
      </c>
      <c r="N188" s="45" t="str">
        <f t="shared" si="11"/>
        <v/>
      </c>
    </row>
    <row r="189" spans="1:14" x14ac:dyDescent="0.25">
      <c r="A189" s="25">
        <v>16</v>
      </c>
      <c r="B189" s="30" t="str">
        <f>IF($A189="","",INDEX('LEA-District wide'!$B:$B,MATCH($A189,'LEA-District wide'!$A:$A,0)))</f>
        <v>Fairbanks North Star Borough Schools</v>
      </c>
      <c r="C189" s="26">
        <v>160220</v>
      </c>
      <c r="D189" s="26" t="s">
        <v>116</v>
      </c>
      <c r="E189" s="6">
        <f>IF($A189="","",IFERROR(INDEX(CEPIdentifiedStudentsSummary!$D:$D,MATCH($C189,CEPIdentifiedStudentsSummary!$A:$A,0)),0))</f>
        <v>525</v>
      </c>
      <c r="F189" s="6">
        <f>IF($A189="","",IFERROR(INDEX(CEPIdentifiedStudentsSummary!$C:$C,MATCH($C189,CEPIdentifiedStudentsSummary!$A:$A,0)),0))</f>
        <v>70</v>
      </c>
      <c r="G189" s="5">
        <f t="shared" si="12"/>
        <v>0.13333333333333333</v>
      </c>
      <c r="H189" s="35" t="str">
        <f t="shared" si="9"/>
        <v/>
      </c>
      <c r="I189" s="35" t="str">
        <f t="shared" si="10"/>
        <v/>
      </c>
      <c r="J189" s="43" t="str">
        <f>IF(IFERROR(INDEX(NslpCepGroups!$E:$E,MATCH($C189,NslpCepGroups!$C:$C,0))="Special Assistance - CEP",FALSE),"X","")</f>
        <v/>
      </c>
      <c r="K189" s="42" t="str">
        <f>IF($A189="","",IF($J189="X",INDEX(NslpCepGroups!$H:$H,MATCH($C189,NslpCepGroups!$C:$C,0)),""))</f>
        <v/>
      </c>
      <c r="L189" s="42" t="str">
        <f>IF($A189="","",IF($J189="X",IF(INDEX(NslpCepGroups!$F:$F,MATCH($C189,NslpCepGroups!$C:$C,0))=0,"Indiv. site",INDEX(NslpCepGroups!$F:$F,MATCH($C189,NslpCepGroups!$C:$C,0))),""))</f>
        <v/>
      </c>
      <c r="M189" s="42" t="str">
        <f>IF($A189="","",IF($J189="X",INDEX(NslpCepGroups!$I:$I,MATCH($C189,NslpCepGroups!$C:$C,0)),""))</f>
        <v/>
      </c>
      <c r="N189" s="45" t="str">
        <f t="shared" si="11"/>
        <v/>
      </c>
    </row>
    <row r="190" spans="1:14" x14ac:dyDescent="0.25">
      <c r="A190" s="25">
        <v>16</v>
      </c>
      <c r="B190" s="30" t="str">
        <f>IF($A190="","",INDEX('LEA-District wide'!$B:$B,MATCH($A190,'LEA-District wide'!$A:$A,0)))</f>
        <v>Fairbanks North Star Borough Schools</v>
      </c>
      <c r="C190" s="26">
        <v>160340</v>
      </c>
      <c r="D190" s="26" t="s">
        <v>124</v>
      </c>
      <c r="E190" s="6">
        <f>IF($A190="","",IFERROR(INDEX(CEPIdentifiedStudentsSummary!$D:$D,MATCH($C190,CEPIdentifiedStudentsSummary!$A:$A,0)),0))</f>
        <v>401</v>
      </c>
      <c r="F190" s="6">
        <f>IF($A190="","",IFERROR(INDEX(CEPIdentifiedStudentsSummary!$C:$C,MATCH($C190,CEPIdentifiedStudentsSummary!$A:$A,0)),0))</f>
        <v>87</v>
      </c>
      <c r="G190" s="5">
        <f t="shared" si="12"/>
        <v>0.21695760598503741</v>
      </c>
      <c r="H190" s="35" t="str">
        <f t="shared" si="9"/>
        <v/>
      </c>
      <c r="I190" s="35" t="str">
        <f t="shared" si="10"/>
        <v/>
      </c>
      <c r="J190" s="41" t="str">
        <f>IF(IFERROR(INDEX(NslpCepGroups!$E:$E,MATCH($C190,NslpCepGroups!$C:$C,0))="Special Assistance - CEP",FALSE),"X","")</f>
        <v/>
      </c>
      <c r="K190" s="42" t="str">
        <f>IF($A190="","",IF($J190="X",INDEX(NslpCepGroups!$H:$H,MATCH($C190,NslpCepGroups!$C:$C,0)),""))</f>
        <v/>
      </c>
      <c r="L190" s="42" t="str">
        <f>IF($A190="","",IF($J190="X",IF(INDEX(NslpCepGroups!$F:$F,MATCH($C190,NslpCepGroups!$C:$C,0))=0,"Indiv. site",INDEX(NslpCepGroups!$F:$F,MATCH($C190,NslpCepGroups!$C:$C,0))),""))</f>
        <v/>
      </c>
      <c r="M190" s="42" t="str">
        <f>IF($A190="","",IF($J190="X",INDEX(NslpCepGroups!$I:$I,MATCH($C190,NslpCepGroups!$C:$C,0)),""))</f>
        <v/>
      </c>
      <c r="N190" s="45" t="str">
        <f t="shared" si="11"/>
        <v/>
      </c>
    </row>
    <row r="191" spans="1:14" x14ac:dyDescent="0.25">
      <c r="A191" s="25">
        <v>16</v>
      </c>
      <c r="B191" s="30" t="str">
        <f>IF($A191="","",INDEX('LEA-District wide'!$B:$B,MATCH($A191,'LEA-District wide'!$A:$A,0)))</f>
        <v>Fairbanks North Star Borough Schools</v>
      </c>
      <c r="C191" s="26">
        <v>160280</v>
      </c>
      <c r="D191" s="26" t="s">
        <v>121</v>
      </c>
      <c r="E191" s="6">
        <f>IF($A191="","",IFERROR(INDEX(CEPIdentifiedStudentsSummary!$D:$D,MATCH($C191,CEPIdentifiedStudentsSummary!$A:$A,0)),0))</f>
        <v>65</v>
      </c>
      <c r="F191" s="6">
        <f>IF($A191="","",IFERROR(INDEX(CEPIdentifiedStudentsSummary!$C:$C,MATCH($C191,CEPIdentifiedStudentsSummary!$A:$A,0)),0))</f>
        <v>12</v>
      </c>
      <c r="G191" s="5">
        <f t="shared" si="12"/>
        <v>0.18461538461538463</v>
      </c>
      <c r="H191" s="35" t="str">
        <f t="shared" si="9"/>
        <v/>
      </c>
      <c r="I191" s="35" t="str">
        <f t="shared" si="10"/>
        <v/>
      </c>
      <c r="J191" s="43" t="str">
        <f>IF(IFERROR(INDEX(NslpCepGroups!$E:$E,MATCH($C191,NslpCepGroups!$C:$C,0))="Special Assistance - CEP",FALSE),"X","")</f>
        <v/>
      </c>
      <c r="K191" s="42" t="str">
        <f>IF($A191="","",IF($J191="X",INDEX(NslpCepGroups!$H:$H,MATCH($C191,NslpCepGroups!$C:$C,0)),""))</f>
        <v/>
      </c>
      <c r="L191" s="42" t="str">
        <f>IF($A191="","",IF($J191="X",IF(INDEX(NslpCepGroups!$F:$F,MATCH($C191,NslpCepGroups!$C:$C,0))=0,"Indiv. site",INDEX(NslpCepGroups!$F:$F,MATCH($C191,NslpCepGroups!$C:$C,0))),""))</f>
        <v/>
      </c>
      <c r="M191" s="42" t="str">
        <f>IF($A191="","",IF($J191="X",INDEX(NslpCepGroups!$I:$I,MATCH($C191,NslpCepGroups!$C:$C,0)),""))</f>
        <v/>
      </c>
      <c r="N191" s="45" t="str">
        <f t="shared" si="11"/>
        <v/>
      </c>
    </row>
    <row r="192" spans="1:14" x14ac:dyDescent="0.25">
      <c r="A192" s="25">
        <v>16</v>
      </c>
      <c r="B192" s="30" t="str">
        <f>IF($A192="","",INDEX('LEA-District wide'!$B:$B,MATCH($A192,'LEA-District wide'!$A:$A,0)))</f>
        <v>Fairbanks North Star Borough Schools</v>
      </c>
      <c r="C192" s="26">
        <v>160290</v>
      </c>
      <c r="D192" s="26" t="s">
        <v>122</v>
      </c>
      <c r="E192" s="6">
        <f>IF($A192="","",IFERROR(INDEX(CEPIdentifiedStudentsSummary!$D:$D,MATCH($C192,CEPIdentifiedStudentsSummary!$A:$A,0)),0))</f>
        <v>364</v>
      </c>
      <c r="F192" s="6">
        <f>IF($A192="","",IFERROR(INDEX(CEPIdentifiedStudentsSummary!$C:$C,MATCH($C192,CEPIdentifiedStudentsSummary!$A:$A,0)),0))</f>
        <v>59</v>
      </c>
      <c r="G192" s="5">
        <f t="shared" si="12"/>
        <v>0.16208791208791209</v>
      </c>
      <c r="H192" s="35" t="str">
        <f t="shared" si="9"/>
        <v/>
      </c>
      <c r="I192" s="35" t="str">
        <f t="shared" si="10"/>
        <v/>
      </c>
      <c r="J192" s="41" t="str">
        <f>IF(IFERROR(INDEX(NslpCepGroups!$E:$E,MATCH($C192,NslpCepGroups!$C:$C,0))="Special Assistance - CEP",FALSE),"X","")</f>
        <v/>
      </c>
      <c r="K192" s="42" t="str">
        <f>IF($A192="","",IF($J192="X",INDEX(NslpCepGroups!$H:$H,MATCH($C192,NslpCepGroups!$C:$C,0)),""))</f>
        <v/>
      </c>
      <c r="L192" s="42" t="str">
        <f>IF($A192="","",IF($J192="X",IF(INDEX(NslpCepGroups!$F:$F,MATCH($C192,NslpCepGroups!$C:$C,0))=0,"Indiv. site",INDEX(NslpCepGroups!$F:$F,MATCH($C192,NslpCepGroups!$C:$C,0))),""))</f>
        <v/>
      </c>
      <c r="M192" s="42" t="str">
        <f>IF($A192="","",IF($J192="X",INDEX(NslpCepGroups!$I:$I,MATCH($C192,NslpCepGroups!$C:$C,0)),""))</f>
        <v/>
      </c>
      <c r="N192" s="45" t="str">
        <f t="shared" si="11"/>
        <v/>
      </c>
    </row>
    <row r="193" spans="1:14" x14ac:dyDescent="0.25">
      <c r="A193" s="25">
        <v>16</v>
      </c>
      <c r="B193" s="30" t="str">
        <f>IF($A193="","",INDEX('LEA-District wide'!$B:$B,MATCH($A193,'LEA-District wide'!$A:$A,0)))</f>
        <v>Fairbanks North Star Borough Schools</v>
      </c>
      <c r="C193" s="26">
        <v>169050</v>
      </c>
      <c r="D193" s="26" t="s">
        <v>135</v>
      </c>
      <c r="E193" s="6">
        <f>IF($A193="","",IFERROR(INDEX(CEPIdentifiedStudentsSummary!$D:$D,MATCH($C193,CEPIdentifiedStudentsSummary!$A:$A,0)),0))</f>
        <v>199</v>
      </c>
      <c r="F193" s="6">
        <f>IF($A193="","",IFERROR(INDEX(CEPIdentifiedStudentsSummary!$C:$C,MATCH($C193,CEPIdentifiedStudentsSummary!$A:$A,0)),0))</f>
        <v>7</v>
      </c>
      <c r="G193" s="5">
        <f t="shared" si="12"/>
        <v>3.5175879396984924E-2</v>
      </c>
      <c r="H193" s="35" t="str">
        <f t="shared" si="9"/>
        <v/>
      </c>
      <c r="I193" s="35" t="str">
        <f t="shared" si="10"/>
        <v/>
      </c>
      <c r="J193" s="41" t="str">
        <f>IF(IFERROR(INDEX(NslpCepGroups!$E:$E,MATCH($C193,NslpCepGroups!$C:$C,0))="Special Assistance - CEP",FALSE),"X","")</f>
        <v/>
      </c>
      <c r="K193" s="42" t="str">
        <f>IF($A193="","",IF($J193="X",INDEX(NslpCepGroups!$H:$H,MATCH($C193,NslpCepGroups!$C:$C,0)),""))</f>
        <v/>
      </c>
      <c r="L193" s="42" t="str">
        <f>IF($A193="","",IF($J193="X",IF(INDEX(NslpCepGroups!$F:$F,MATCH($C193,NslpCepGroups!$C:$C,0))=0,"Indiv. site",INDEX(NslpCepGroups!$F:$F,MATCH($C193,NslpCepGroups!$C:$C,0))),""))</f>
        <v/>
      </c>
      <c r="M193" s="42" t="str">
        <f>IF($A193="","",IF($J193="X",INDEX(NslpCepGroups!$I:$I,MATCH($C193,NslpCepGroups!$C:$C,0)),""))</f>
        <v/>
      </c>
      <c r="N193" s="45" t="str">
        <f t="shared" si="11"/>
        <v/>
      </c>
    </row>
    <row r="194" spans="1:14" x14ac:dyDescent="0.25">
      <c r="A194" s="25">
        <v>16</v>
      </c>
      <c r="B194" s="30" t="str">
        <f>IF($A194="","",INDEX('LEA-District wide'!$B:$B,MATCH($A194,'LEA-District wide'!$A:$A,0)))</f>
        <v>Fairbanks North Star Borough Schools</v>
      </c>
      <c r="C194" s="26">
        <v>160070</v>
      </c>
      <c r="D194" s="26" t="s">
        <v>111</v>
      </c>
      <c r="E194" s="6">
        <f>IF($A194="","",IFERROR(INDEX(CEPIdentifiedStudentsSummary!$D:$D,MATCH($C194,CEPIdentifiedStudentsSummary!$A:$A,0)),0))</f>
        <v>466</v>
      </c>
      <c r="F194" s="6">
        <f>IF($A194="","",IFERROR(INDEX(CEPIdentifiedStudentsSummary!$C:$C,MATCH($C194,CEPIdentifiedStudentsSummary!$A:$A,0)),0))</f>
        <v>83</v>
      </c>
      <c r="G194" s="5">
        <f t="shared" si="12"/>
        <v>0.17811158798283261</v>
      </c>
      <c r="H194" s="35" t="str">
        <f t="shared" ref="H194:H257" si="13">IF($G194="N/A","",IF(AND($G194&gt;=0.3,$G194&lt;0.4),"X",""))</f>
        <v/>
      </c>
      <c r="I194" s="35" t="str">
        <f t="shared" ref="I194:I257" si="14">IF($A194="","",IF($G194="N/A","",IF($G194&gt;=0.4,"X","")))</f>
        <v/>
      </c>
      <c r="J194" s="41" t="str">
        <f>IF(IFERROR(INDEX(NslpCepGroups!$E:$E,MATCH($C194,NslpCepGroups!$C:$C,0))="Special Assistance - CEP",FALSE),"X","")</f>
        <v/>
      </c>
      <c r="K194" s="42" t="str">
        <f>IF($A194="","",IF($J194="X",INDEX(NslpCepGroups!$H:$H,MATCH($C194,NslpCepGroups!$C:$C,0)),""))</f>
        <v/>
      </c>
      <c r="L194" s="42" t="str">
        <f>IF($A194="","",IF($J194="X",IF(INDEX(NslpCepGroups!$F:$F,MATCH($C194,NslpCepGroups!$C:$C,0))=0,"Indiv. site",INDEX(NslpCepGroups!$F:$F,MATCH($C194,NslpCepGroups!$C:$C,0))),""))</f>
        <v/>
      </c>
      <c r="M194" s="42" t="str">
        <f>IF($A194="","",IF($J194="X",INDEX(NslpCepGroups!$I:$I,MATCH($C194,NslpCepGroups!$C:$C,0)),""))</f>
        <v/>
      </c>
      <c r="N194" s="45" t="str">
        <f t="shared" ref="N194:N257" si="15">IF($M194="","",IF(1*RIGHT($M194,4)=_cepBaseYr,"X",""))</f>
        <v/>
      </c>
    </row>
    <row r="195" spans="1:14" x14ac:dyDescent="0.25">
      <c r="A195" s="25">
        <v>16</v>
      </c>
      <c r="B195" s="30" t="str">
        <f>IF($A195="","",INDEX('LEA-District wide'!$B:$B,MATCH($A195,'LEA-District wide'!$A:$A,0)))</f>
        <v>Fairbanks North Star Borough Schools</v>
      </c>
      <c r="C195" s="26">
        <v>160210</v>
      </c>
      <c r="D195" s="26" t="s">
        <v>115</v>
      </c>
      <c r="E195" s="6">
        <f>IF($A195="","",IFERROR(INDEX(CEPIdentifiedStudentsSummary!$D:$D,MATCH($C195,CEPIdentifiedStudentsSummary!$A:$A,0)),0))</f>
        <v>893</v>
      </c>
      <c r="F195" s="6">
        <f>IF($A195="","",IFERROR(INDEX(CEPIdentifiedStudentsSummary!$C:$C,MATCH($C195,CEPIdentifiedStudentsSummary!$A:$A,0)),0))</f>
        <v>120</v>
      </c>
      <c r="G195" s="5">
        <f t="shared" ref="G195:G258" si="16">IF($A195="","",IFERROR(F195/E195,"N/A"))</f>
        <v>0.13437849944008959</v>
      </c>
      <c r="H195" s="35" t="str">
        <f t="shared" si="13"/>
        <v/>
      </c>
      <c r="I195" s="35" t="str">
        <f t="shared" si="14"/>
        <v/>
      </c>
      <c r="J195" s="43" t="str">
        <f>IF(IFERROR(INDEX(NslpCepGroups!$E:$E,MATCH($C195,NslpCepGroups!$C:$C,0))="Special Assistance - CEP",FALSE),"X","")</f>
        <v/>
      </c>
      <c r="K195" s="42" t="str">
        <f>IF($A195="","",IF($J195="X",INDEX(NslpCepGroups!$H:$H,MATCH($C195,NslpCepGroups!$C:$C,0)),""))</f>
        <v/>
      </c>
      <c r="L195" s="42" t="str">
        <f>IF($A195="","",IF($J195="X",IF(INDEX(NslpCepGroups!$F:$F,MATCH($C195,NslpCepGroups!$C:$C,0))=0,"Indiv. site",INDEX(NslpCepGroups!$F:$F,MATCH($C195,NslpCepGroups!$C:$C,0))),""))</f>
        <v/>
      </c>
      <c r="M195" s="42" t="str">
        <f>IF($A195="","",IF($J195="X",INDEX(NslpCepGroups!$I:$I,MATCH($C195,NslpCepGroups!$C:$C,0)),""))</f>
        <v/>
      </c>
      <c r="N195" s="45" t="str">
        <f t="shared" si="15"/>
        <v/>
      </c>
    </row>
    <row r="196" spans="1:14" x14ac:dyDescent="0.25">
      <c r="A196" s="25">
        <v>16</v>
      </c>
      <c r="B196" s="30" t="str">
        <f>IF($A196="","",INDEX('LEA-District wide'!$B:$B,MATCH($A196,'LEA-District wide'!$A:$A,0)))</f>
        <v>Fairbanks North Star Borough Schools</v>
      </c>
      <c r="C196" s="26">
        <v>160300</v>
      </c>
      <c r="D196" s="26" t="s">
        <v>123</v>
      </c>
      <c r="E196" s="6">
        <f>IF($A196="","",IFERROR(INDEX(CEPIdentifiedStudentsSummary!$D:$D,MATCH($C196,CEPIdentifiedStudentsSummary!$A:$A,0)),0))</f>
        <v>353</v>
      </c>
      <c r="F196" s="6">
        <f>IF($A196="","",IFERROR(INDEX(CEPIdentifiedStudentsSummary!$C:$C,MATCH($C196,CEPIdentifiedStudentsSummary!$A:$A,0)),0))</f>
        <v>65</v>
      </c>
      <c r="G196" s="5">
        <f t="shared" si="16"/>
        <v>0.18413597733711048</v>
      </c>
      <c r="H196" s="35" t="str">
        <f t="shared" si="13"/>
        <v/>
      </c>
      <c r="I196" s="35" t="str">
        <f t="shared" si="14"/>
        <v/>
      </c>
      <c r="J196" s="43" t="str">
        <f>IF(IFERROR(INDEX(NslpCepGroups!$E:$E,MATCH($C196,NslpCepGroups!$C:$C,0))="Special Assistance - CEP",FALSE),"X","")</f>
        <v/>
      </c>
      <c r="K196" s="42" t="str">
        <f>IF($A196="","",IF($J196="X",INDEX(NslpCepGroups!$H:$H,MATCH($C196,NslpCepGroups!$C:$C,0)),""))</f>
        <v/>
      </c>
      <c r="L196" s="42" t="str">
        <f>IF($A196="","",IF($J196="X",IF(INDEX(NslpCepGroups!$F:$F,MATCH($C196,NslpCepGroups!$C:$C,0))=0,"Indiv. site",INDEX(NslpCepGroups!$F:$F,MATCH($C196,NslpCepGroups!$C:$C,0))),""))</f>
        <v/>
      </c>
      <c r="M196" s="42" t="str">
        <f>IF($A196="","",IF($J196="X",INDEX(NslpCepGroups!$I:$I,MATCH($C196,NslpCepGroups!$C:$C,0)),""))</f>
        <v/>
      </c>
      <c r="N196" s="45" t="str">
        <f t="shared" si="15"/>
        <v/>
      </c>
    </row>
    <row r="197" spans="1:14" x14ac:dyDescent="0.25">
      <c r="A197" s="25">
        <v>17</v>
      </c>
      <c r="B197" s="30" t="str">
        <f>IF($A197="","",INDEX('LEA-District wide'!$B:$B,MATCH($A197,'LEA-District wide'!$A:$A,0)))</f>
        <v>Galena City Schools</v>
      </c>
      <c r="C197" s="26">
        <v>179010</v>
      </c>
      <c r="D197" s="26" t="s">
        <v>138</v>
      </c>
      <c r="E197" s="6">
        <f>IF($A197="","",IFERROR(INDEX(CEPIdentifiedStudentsSummary!$D:$D,MATCH($C197,CEPIdentifiedStudentsSummary!$A:$A,0)),0))</f>
        <v>104</v>
      </c>
      <c r="F197" s="6">
        <f>IF($A197="","",IFERROR(INDEX(CEPIdentifiedStudentsSummary!$C:$C,MATCH($C197,CEPIdentifiedStudentsSummary!$A:$A,0)),0))</f>
        <v>63</v>
      </c>
      <c r="G197" s="5">
        <f t="shared" si="16"/>
        <v>0.60576923076923073</v>
      </c>
      <c r="H197" s="35" t="str">
        <f t="shared" si="13"/>
        <v/>
      </c>
      <c r="I197" s="35" t="str">
        <f t="shared" si="14"/>
        <v>X</v>
      </c>
      <c r="J197" s="43" t="str">
        <f>IF(IFERROR(INDEX(NslpCepGroups!$E:$E,MATCH($C197,NslpCepGroups!$C:$C,0))="Special Assistance - CEP",FALSE),"X","")</f>
        <v>X</v>
      </c>
      <c r="K197" s="42" t="str">
        <f>IF($A197="","",IF($J197="X",INDEX(NslpCepGroups!$H:$H,MATCH($C197,NslpCepGroups!$C:$C,0)),""))</f>
        <v>2019 - 2020</v>
      </c>
      <c r="L197" s="42" t="str">
        <f>IF($A197="","",IF($J197="X",IF(INDEX(NslpCepGroups!$F:$F,MATCH($C197,NslpCepGroups!$C:$C,0))=0,"Indiv. site",INDEX(NslpCepGroups!$F:$F,MATCH($C197,NslpCepGroups!$C:$C,0))),""))</f>
        <v>Indiv. site</v>
      </c>
      <c r="M197" s="42" t="str">
        <f>IF($A197="","",IF($J197="X",INDEX(NslpCepGroups!$I:$I,MATCH($C197,NslpCepGroups!$C:$C,0)),""))</f>
        <v>2022 - 2023</v>
      </c>
      <c r="N197" s="45" t="str">
        <f t="shared" si="15"/>
        <v>X</v>
      </c>
    </row>
    <row r="198" spans="1:14" x14ac:dyDescent="0.25">
      <c r="A198" s="25">
        <v>17</v>
      </c>
      <c r="B198" s="30" t="str">
        <f>IF($A198="","",INDEX('LEA-District wide'!$B:$B,MATCH($A198,'LEA-District wide'!$A:$A,0)))</f>
        <v>Galena City Schools</v>
      </c>
      <c r="C198" s="26">
        <v>178010</v>
      </c>
      <c r="D198" s="26" t="s">
        <v>429</v>
      </c>
      <c r="E198" s="6">
        <f>IF($A198="","",IFERROR(INDEX(CEPIdentifiedStudentsSummary!$D:$D,MATCH($C198,CEPIdentifiedStudentsSummary!$A:$A,0)),0))</f>
        <v>6948</v>
      </c>
      <c r="F198" s="6">
        <f>IF($A198="","",IFERROR(INDEX(CEPIdentifiedStudentsSummary!$C:$C,MATCH($C198,CEPIdentifiedStudentsSummary!$A:$A,0)),0))</f>
        <v>1095</v>
      </c>
      <c r="G198" s="5">
        <f t="shared" si="16"/>
        <v>0.15759930915371329</v>
      </c>
      <c r="H198" s="35" t="str">
        <f t="shared" si="13"/>
        <v/>
      </c>
      <c r="I198" s="35" t="str">
        <f t="shared" si="14"/>
        <v/>
      </c>
      <c r="J198" s="41" t="str">
        <f>IF(IFERROR(INDEX(NslpCepGroups!$E:$E,MATCH($C198,NslpCepGroups!$C:$C,0))="Special Assistance - CEP",FALSE),"X","")</f>
        <v/>
      </c>
      <c r="K198" s="42" t="str">
        <f>IF($A198="","",IF($J198="X",INDEX(NslpCepGroups!$H:$H,MATCH($C198,NslpCepGroups!$C:$C,0)),""))</f>
        <v/>
      </c>
      <c r="L198" s="42" t="str">
        <f>IF($A198="","",IF($J198="X",IF(INDEX(NslpCepGroups!$F:$F,MATCH($C198,NslpCepGroups!$C:$C,0))=0,"Indiv. site",INDEX(NslpCepGroups!$F:$F,MATCH($C198,NslpCepGroups!$C:$C,0))),""))</f>
        <v/>
      </c>
      <c r="M198" s="42" t="str">
        <f>IF($A198="","",IF($J198="X",INDEX(NslpCepGroups!$I:$I,MATCH($C198,NslpCepGroups!$C:$C,0)),""))</f>
        <v/>
      </c>
      <c r="N198" s="45" t="str">
        <f t="shared" si="15"/>
        <v/>
      </c>
    </row>
    <row r="199" spans="1:14" x14ac:dyDescent="0.25">
      <c r="A199" s="25">
        <v>17</v>
      </c>
      <c r="B199" s="30" t="str">
        <f>IF($A199="","",INDEX('LEA-District wide'!$B:$B,MATCH($A199,'LEA-District wide'!$A:$A,0)))</f>
        <v>Galena City Schools</v>
      </c>
      <c r="C199" s="26">
        <v>170010</v>
      </c>
      <c r="D199" s="26" t="s">
        <v>136</v>
      </c>
      <c r="E199" s="6">
        <f>IF($A199="","",IFERROR(INDEX(CEPIdentifiedStudentsSummary!$D:$D,MATCH($C199,CEPIdentifiedStudentsSummary!$A:$A,0)),0))</f>
        <v>55</v>
      </c>
      <c r="F199" s="6">
        <f>IF($A199="","",IFERROR(INDEX(CEPIdentifiedStudentsSummary!$C:$C,MATCH($C199,CEPIdentifiedStudentsSummary!$A:$A,0)),0))</f>
        <v>25</v>
      </c>
      <c r="G199" s="5">
        <f t="shared" si="16"/>
        <v>0.45454545454545453</v>
      </c>
      <c r="H199" s="35" t="str">
        <f t="shared" si="13"/>
        <v/>
      </c>
      <c r="I199" s="35" t="str">
        <f t="shared" si="14"/>
        <v>X</v>
      </c>
      <c r="J199" s="43" t="str">
        <f>IF(IFERROR(INDEX(NslpCepGroups!$E:$E,MATCH($C199,NslpCepGroups!$C:$C,0))="Special Assistance - CEP",FALSE),"X","")</f>
        <v>X</v>
      </c>
      <c r="K199" s="42" t="str">
        <f>IF($A199="","",IF($J199="X",INDEX(NslpCepGroups!$H:$H,MATCH($C199,NslpCepGroups!$C:$C,0)),""))</f>
        <v>2021 - 2022</v>
      </c>
      <c r="L199" s="42" t="str">
        <f>IF($A199="","",IF($J199="X",IF(INDEX(NslpCepGroups!$F:$F,MATCH($C199,NslpCepGroups!$C:$C,0))=0,"Indiv. site",INDEX(NslpCepGroups!$F:$F,MATCH($C199,NslpCepGroups!$C:$C,0))),""))</f>
        <v>Group A</v>
      </c>
      <c r="M199" s="42" t="str">
        <f>IF($A199="","",IF($J199="X",INDEX(NslpCepGroups!$I:$I,MATCH($C199,NslpCepGroups!$C:$C,0)),""))</f>
        <v>2024 - 2025</v>
      </c>
      <c r="N199" s="45" t="str">
        <f t="shared" si="15"/>
        <v/>
      </c>
    </row>
    <row r="200" spans="1:14" x14ac:dyDescent="0.25">
      <c r="A200" s="25">
        <v>17</v>
      </c>
      <c r="B200" s="30" t="str">
        <f>IF($A200="","",INDEX('LEA-District wide'!$B:$B,MATCH($A200,'LEA-District wide'!$A:$A,0)))</f>
        <v>Galena City Schools</v>
      </c>
      <c r="C200" s="26">
        <v>170020</v>
      </c>
      <c r="D200" s="26" t="s">
        <v>137</v>
      </c>
      <c r="E200" s="6">
        <f>IF($A200="","",IFERROR(INDEX(CEPIdentifiedStudentsSummary!$D:$D,MATCH($C200,CEPIdentifiedStudentsSummary!$A:$A,0)),0))</f>
        <v>39</v>
      </c>
      <c r="F200" s="6">
        <f>IF($A200="","",IFERROR(INDEX(CEPIdentifiedStudentsSummary!$C:$C,MATCH($C200,CEPIdentifiedStudentsSummary!$A:$A,0)),0))</f>
        <v>18</v>
      </c>
      <c r="G200" s="5">
        <f t="shared" si="16"/>
        <v>0.46153846153846156</v>
      </c>
      <c r="H200" s="35" t="str">
        <f t="shared" si="13"/>
        <v/>
      </c>
      <c r="I200" s="35" t="str">
        <f t="shared" si="14"/>
        <v>X</v>
      </c>
      <c r="J200" s="43" t="str">
        <f>IF(IFERROR(INDEX(NslpCepGroups!$E:$E,MATCH($C200,NslpCepGroups!$C:$C,0))="Special Assistance - CEP",FALSE),"X","")</f>
        <v>X</v>
      </c>
      <c r="K200" s="42" t="str">
        <f>IF($A200="","",IF($J200="X",INDEX(NslpCepGroups!$H:$H,MATCH($C200,NslpCepGroups!$C:$C,0)),""))</f>
        <v>2021 - 2022</v>
      </c>
      <c r="L200" s="42" t="str">
        <f>IF($A200="","",IF($J200="X",IF(INDEX(NslpCepGroups!$F:$F,MATCH($C200,NslpCepGroups!$C:$C,0))=0,"Indiv. site",INDEX(NslpCepGroups!$F:$F,MATCH($C200,NslpCepGroups!$C:$C,0))),""))</f>
        <v>Group A</v>
      </c>
      <c r="M200" s="42" t="str">
        <f>IF($A200="","",IF($J200="X",INDEX(NslpCepGroups!$I:$I,MATCH($C200,NslpCepGroups!$C:$C,0)),""))</f>
        <v>2024 - 2025</v>
      </c>
      <c r="N200" s="45" t="str">
        <f t="shared" si="15"/>
        <v/>
      </c>
    </row>
    <row r="201" spans="1:14" x14ac:dyDescent="0.25">
      <c r="A201" s="25">
        <v>18</v>
      </c>
      <c r="B201" s="30" t="str">
        <f>IF($A201="","",INDEX('LEA-District wide'!$B:$B,MATCH($A201,'LEA-District wide'!$A:$A,0)))</f>
        <v>Haines Borough Schools</v>
      </c>
      <c r="C201" s="26">
        <v>180010</v>
      </c>
      <c r="D201" s="26" t="s">
        <v>139</v>
      </c>
      <c r="E201" s="6">
        <f>IF($A201="","",IFERROR(INDEX(CEPIdentifiedStudentsSummary!$D:$D,MATCH($C201,CEPIdentifiedStudentsSummary!$A:$A,0)),0))</f>
        <v>165</v>
      </c>
      <c r="F201" s="6">
        <f>IF($A201="","",IFERROR(INDEX(CEPIdentifiedStudentsSummary!$C:$C,MATCH($C201,CEPIdentifiedStudentsSummary!$A:$A,0)),0))</f>
        <v>66</v>
      </c>
      <c r="G201" s="5">
        <f t="shared" si="16"/>
        <v>0.4</v>
      </c>
      <c r="H201" s="35" t="str">
        <f t="shared" si="13"/>
        <v/>
      </c>
      <c r="I201" s="35" t="str">
        <f t="shared" si="14"/>
        <v>X</v>
      </c>
      <c r="J201" s="43" t="str">
        <f>IF(IFERROR(INDEX(NslpCepGroups!$E:$E,MATCH($C201,NslpCepGroups!$C:$C,0))="Special Assistance - CEP",FALSE),"X","")</f>
        <v/>
      </c>
      <c r="K201" s="42" t="str">
        <f>IF($A201="","",IF($J201="X",INDEX(NslpCepGroups!$H:$H,MATCH($C201,NslpCepGroups!$C:$C,0)),""))</f>
        <v/>
      </c>
      <c r="L201" s="42" t="str">
        <f>IF($A201="","",IF($J201="X",IF(INDEX(NslpCepGroups!$F:$F,MATCH($C201,NslpCepGroups!$C:$C,0))=0,"Indiv. site",INDEX(NslpCepGroups!$F:$F,MATCH($C201,NslpCepGroups!$C:$C,0))),""))</f>
        <v/>
      </c>
      <c r="M201" s="42" t="str">
        <f>IF($A201="","",IF($J201="X",INDEX(NslpCepGroups!$I:$I,MATCH($C201,NslpCepGroups!$C:$C,0)),""))</f>
        <v/>
      </c>
      <c r="N201" s="45" t="str">
        <f t="shared" si="15"/>
        <v/>
      </c>
    </row>
    <row r="202" spans="1:14" x14ac:dyDescent="0.25">
      <c r="A202" s="25">
        <v>18</v>
      </c>
      <c r="B202" s="30" t="str">
        <f>IF($A202="","",INDEX('LEA-District wide'!$B:$B,MATCH($A202,'LEA-District wide'!$A:$A,0)))</f>
        <v>Haines Borough Schools</v>
      </c>
      <c r="C202" s="26">
        <v>180020</v>
      </c>
      <c r="D202" s="26" t="s">
        <v>140</v>
      </c>
      <c r="E202" s="6">
        <f>IF($A202="","",IFERROR(INDEX(CEPIdentifiedStudentsSummary!$D:$D,MATCH($C202,CEPIdentifiedStudentsSummary!$A:$A,0)),0))</f>
        <v>78</v>
      </c>
      <c r="F202" s="6">
        <f>IF($A202="","",IFERROR(INDEX(CEPIdentifiedStudentsSummary!$C:$C,MATCH($C202,CEPIdentifiedStudentsSummary!$A:$A,0)),0))</f>
        <v>26</v>
      </c>
      <c r="G202" s="5">
        <f t="shared" si="16"/>
        <v>0.33333333333333331</v>
      </c>
      <c r="H202" s="35" t="str">
        <f t="shared" si="13"/>
        <v>X</v>
      </c>
      <c r="I202" s="35" t="str">
        <f t="shared" si="14"/>
        <v/>
      </c>
      <c r="J202" s="43" t="str">
        <f>IF(IFERROR(INDEX(NslpCepGroups!$E:$E,MATCH($C202,NslpCepGroups!$C:$C,0))="Special Assistance - CEP",FALSE),"X","")</f>
        <v/>
      </c>
      <c r="K202" s="42" t="str">
        <f>IF($A202="","",IF($J202="X",INDEX(NslpCepGroups!$H:$H,MATCH($C202,NslpCepGroups!$C:$C,0)),""))</f>
        <v/>
      </c>
      <c r="L202" s="42" t="str">
        <f>IF($A202="","",IF($J202="X",IF(INDEX(NslpCepGroups!$F:$F,MATCH($C202,NslpCepGroups!$C:$C,0))=0,"Indiv. site",INDEX(NslpCepGroups!$F:$F,MATCH($C202,NslpCepGroups!$C:$C,0))),""))</f>
        <v/>
      </c>
      <c r="M202" s="42" t="str">
        <f>IF($A202="","",IF($J202="X",INDEX(NslpCepGroups!$I:$I,MATCH($C202,NslpCepGroups!$C:$C,0)),""))</f>
        <v/>
      </c>
      <c r="N202" s="45" t="str">
        <f t="shared" si="15"/>
        <v/>
      </c>
    </row>
    <row r="203" spans="1:14" x14ac:dyDescent="0.25">
      <c r="A203" s="25">
        <v>18</v>
      </c>
      <c r="B203" s="30" t="str">
        <f>IF($A203="","",INDEX('LEA-District wide'!$B:$B,MATCH($A203,'LEA-District wide'!$A:$A,0)))</f>
        <v>Haines Borough Schools</v>
      </c>
      <c r="C203" s="26">
        <v>188010</v>
      </c>
      <c r="D203" s="26" t="s">
        <v>651</v>
      </c>
      <c r="E203" s="6">
        <f>IF($A203="","",IFERROR(INDEX(CEPIdentifiedStudentsSummary!$D:$D,MATCH($C203,CEPIdentifiedStudentsSummary!$A:$A,0)),0))</f>
        <v>0</v>
      </c>
      <c r="F203" s="6">
        <f>IF($A203="","",IFERROR(INDEX(CEPIdentifiedStudentsSummary!$C:$C,MATCH($C203,CEPIdentifiedStudentsSummary!$A:$A,0)),0))</f>
        <v>0</v>
      </c>
      <c r="G203" s="5" t="str">
        <f t="shared" si="16"/>
        <v>N/A</v>
      </c>
      <c r="H203" s="35" t="str">
        <f t="shared" si="13"/>
        <v/>
      </c>
      <c r="I203" s="35" t="str">
        <f t="shared" si="14"/>
        <v/>
      </c>
      <c r="J203" s="41" t="str">
        <f>IF(IFERROR(INDEX(NslpCepGroups!$E:$E,MATCH($C203,NslpCepGroups!$C:$C,0))="Special Assistance - CEP",FALSE),"X","")</f>
        <v/>
      </c>
      <c r="K203" s="42" t="str">
        <f>IF($A203="","",IF($J203="X",INDEX(NslpCepGroups!$H:$H,MATCH($C203,NslpCepGroups!$C:$C,0)),""))</f>
        <v/>
      </c>
      <c r="L203" s="42" t="str">
        <f>IF($A203="","",IF($J203="X",IF(INDEX(NslpCepGroups!$F:$F,MATCH($C203,NslpCepGroups!$C:$C,0))=0,"Indiv. site",INDEX(NslpCepGroups!$F:$F,MATCH($C203,NslpCepGroups!$C:$C,0))),""))</f>
        <v/>
      </c>
      <c r="M203" s="42" t="str">
        <f>IF($A203="","",IF($J203="X",INDEX(NslpCepGroups!$I:$I,MATCH($C203,NslpCepGroups!$C:$C,0)),""))</f>
        <v/>
      </c>
      <c r="N203" s="45" t="str">
        <f t="shared" si="15"/>
        <v/>
      </c>
    </row>
    <row r="204" spans="1:14" x14ac:dyDescent="0.25">
      <c r="A204" s="25">
        <v>19</v>
      </c>
      <c r="B204" s="30" t="str">
        <f>IF($A204="","",INDEX('LEA-District wide'!$B:$B,MATCH($A204,'LEA-District wide'!$A:$A,0)))</f>
        <v>Hoonah City Schools</v>
      </c>
      <c r="C204" s="26">
        <v>190010</v>
      </c>
      <c r="D204" s="26" t="s">
        <v>430</v>
      </c>
      <c r="E204" s="6">
        <f>IF($A204="","",IFERROR(INDEX(CEPIdentifiedStudentsSummary!$D:$D,MATCH($C204,CEPIdentifiedStudentsSummary!$A:$A,0)),0))</f>
        <v>122</v>
      </c>
      <c r="F204" s="6">
        <f>IF($A204="","",IFERROR(INDEX(CEPIdentifiedStudentsSummary!$C:$C,MATCH($C204,CEPIdentifiedStudentsSummary!$A:$A,0)),0))</f>
        <v>44</v>
      </c>
      <c r="G204" s="5">
        <f t="shared" si="16"/>
        <v>0.36065573770491804</v>
      </c>
      <c r="H204" s="35" t="str">
        <f t="shared" si="13"/>
        <v>X</v>
      </c>
      <c r="I204" s="35" t="str">
        <f t="shared" si="14"/>
        <v/>
      </c>
      <c r="J204" s="43" t="str">
        <f>IF(IFERROR(INDEX(NslpCepGroups!$E:$E,MATCH($C204,NslpCepGroups!$C:$C,0))="Special Assistance - CEP",FALSE),"X","")</f>
        <v>X</v>
      </c>
      <c r="K204" s="42" t="str">
        <f>IF($A204="","",IF($J204="X",INDEX(NslpCepGroups!$H:$H,MATCH($C204,NslpCepGroups!$C:$C,0)),""))</f>
        <v>2022 - 2023</v>
      </c>
      <c r="L204" s="42" t="str">
        <f>IF($A204="","",IF($J204="X",IF(INDEX(NslpCepGroups!$F:$F,MATCH($C204,NslpCepGroups!$C:$C,0))=0,"Indiv. site",INDEX(NslpCepGroups!$F:$F,MATCH($C204,NslpCepGroups!$C:$C,0))),""))</f>
        <v>Indiv. site</v>
      </c>
      <c r="M204" s="42" t="str">
        <f>IF($A204="","",IF($J204="X",INDEX(NslpCepGroups!$I:$I,MATCH($C204,NslpCepGroups!$C:$C,0)),""))</f>
        <v>2025 - 2026</v>
      </c>
      <c r="N204" s="45" t="str">
        <f t="shared" si="15"/>
        <v/>
      </c>
    </row>
    <row r="205" spans="1:14" x14ac:dyDescent="0.25">
      <c r="A205" s="25">
        <v>20</v>
      </c>
      <c r="B205" s="30" t="str">
        <f>IF($A205="","",INDEX('LEA-District wide'!$B:$B,MATCH($A205,'LEA-District wide'!$A:$A,0)))</f>
        <v>Hydaburg City Schools</v>
      </c>
      <c r="C205" s="26">
        <v>200010</v>
      </c>
      <c r="D205" s="26" t="s">
        <v>141</v>
      </c>
      <c r="E205" s="6">
        <f>IF($A205="","",IFERROR(INDEX(CEPIdentifiedStudentsSummary!$D:$D,MATCH($C205,CEPIdentifiedStudentsSummary!$A:$A,0)),0))</f>
        <v>68</v>
      </c>
      <c r="F205" s="6">
        <f>IF($A205="","",IFERROR(INDEX(CEPIdentifiedStudentsSummary!$C:$C,MATCH($C205,CEPIdentifiedStudentsSummary!$A:$A,0)),0))</f>
        <v>37</v>
      </c>
      <c r="G205" s="5">
        <f t="shared" si="16"/>
        <v>0.54411764705882348</v>
      </c>
      <c r="H205" s="35" t="str">
        <f t="shared" si="13"/>
        <v/>
      </c>
      <c r="I205" s="35" t="str">
        <f t="shared" si="14"/>
        <v>X</v>
      </c>
      <c r="J205" s="43" t="str">
        <f>IF(IFERROR(INDEX(NslpCepGroups!$E:$E,MATCH($C205,NslpCepGroups!$C:$C,0))="Special Assistance - CEP",FALSE),"X","")</f>
        <v>X</v>
      </c>
      <c r="K205" s="42" t="str">
        <f>IF($A205="","",IF($J205="X",INDEX(NslpCepGroups!$H:$H,MATCH($C205,NslpCepGroups!$C:$C,0)),""))</f>
        <v>2021 - 2022</v>
      </c>
      <c r="L205" s="42" t="str">
        <f>IF($A205="","",IF($J205="X",IF(INDEX(NslpCepGroups!$F:$F,MATCH($C205,NslpCepGroups!$C:$C,0))=0,"Indiv. site",INDEX(NslpCepGroups!$F:$F,MATCH($C205,NslpCepGroups!$C:$C,0))),""))</f>
        <v>Indiv. site</v>
      </c>
      <c r="M205" s="42" t="str">
        <f>IF($A205="","",IF($J205="X",INDEX(NslpCepGroups!$I:$I,MATCH($C205,NslpCepGroups!$C:$C,0)),""))</f>
        <v>2024 - 2025</v>
      </c>
      <c r="N205" s="45" t="str">
        <f t="shared" si="15"/>
        <v/>
      </c>
    </row>
    <row r="206" spans="1:14" x14ac:dyDescent="0.25">
      <c r="A206" s="25">
        <v>20</v>
      </c>
      <c r="B206" s="30" t="str">
        <f>IF($A206="","",INDEX('LEA-District wide'!$B:$B,MATCH($A206,'LEA-District wide'!$A:$A,0)))</f>
        <v>Hydaburg City Schools</v>
      </c>
      <c r="C206" s="26">
        <v>208010</v>
      </c>
      <c r="D206" s="26" t="s">
        <v>652</v>
      </c>
      <c r="E206" s="6">
        <f>IF($A206="","",IFERROR(INDEX(CEPIdentifiedStudentsSummary!$D:$D,MATCH($C206,CEPIdentifiedStudentsSummary!$A:$A,0)),0))</f>
        <v>0</v>
      </c>
      <c r="F206" s="6">
        <f>IF($A206="","",IFERROR(INDEX(CEPIdentifiedStudentsSummary!$C:$C,MATCH($C206,CEPIdentifiedStudentsSummary!$A:$A,0)),0))</f>
        <v>0</v>
      </c>
      <c r="G206" s="5" t="str">
        <f t="shared" si="16"/>
        <v>N/A</v>
      </c>
      <c r="H206" s="35" t="str">
        <f t="shared" si="13"/>
        <v/>
      </c>
      <c r="I206" s="35" t="str">
        <f t="shared" si="14"/>
        <v/>
      </c>
      <c r="J206" s="43" t="str">
        <f>IF(IFERROR(INDEX(NslpCepGroups!$E:$E,MATCH($C206,NslpCepGroups!$C:$C,0))="Special Assistance - CEP",FALSE),"X","")</f>
        <v/>
      </c>
      <c r="K206" s="42" t="str">
        <f>IF($A206="","",IF($J206="X",INDEX(NslpCepGroups!$H:$H,MATCH($C206,NslpCepGroups!$C:$C,0)),""))</f>
        <v/>
      </c>
      <c r="L206" s="42" t="str">
        <f>IF($A206="","",IF($J206="X",IF(INDEX(NslpCepGroups!$F:$F,MATCH($C206,NslpCepGroups!$C:$C,0))=0,"Indiv. site",INDEX(NslpCepGroups!$F:$F,MATCH($C206,NslpCepGroups!$C:$C,0))),""))</f>
        <v/>
      </c>
      <c r="M206" s="42" t="str">
        <f>IF($A206="","",IF($J206="X",INDEX(NslpCepGroups!$I:$I,MATCH($C206,NslpCepGroups!$C:$C,0)),""))</f>
        <v/>
      </c>
      <c r="N206" s="45" t="str">
        <f t="shared" si="15"/>
        <v/>
      </c>
    </row>
    <row r="207" spans="1:14" x14ac:dyDescent="0.25">
      <c r="A207" s="25">
        <v>21</v>
      </c>
      <c r="B207" s="30" t="str">
        <f>IF($A207="","",INDEX('LEA-District wide'!$B:$B,MATCH($A207,'LEA-District wide'!$A:$A,0)))</f>
        <v>Iditarod Area Schools</v>
      </c>
      <c r="C207" s="26">
        <v>210010</v>
      </c>
      <c r="D207" s="26" t="s">
        <v>653</v>
      </c>
      <c r="E207" s="6">
        <f>IF($A207="","",IFERROR(INDEX(CEPIdentifiedStudentsSummary!$D:$D,MATCH($C207,CEPIdentifiedStudentsSummary!$A:$A,0)),0))</f>
        <v>12</v>
      </c>
      <c r="F207" s="6">
        <f>IF($A207="","",IFERROR(INDEX(CEPIdentifiedStudentsSummary!$C:$C,MATCH($C207,CEPIdentifiedStudentsSummary!$A:$A,0)),0))</f>
        <v>3</v>
      </c>
      <c r="G207" s="5">
        <f t="shared" si="16"/>
        <v>0.25</v>
      </c>
      <c r="H207" s="35" t="str">
        <f t="shared" si="13"/>
        <v/>
      </c>
      <c r="I207" s="35" t="str">
        <f t="shared" si="14"/>
        <v/>
      </c>
      <c r="J207" s="44" t="str">
        <f>IF(IFERROR(INDEX(NslpCepGroups!$E:$E,MATCH($C207,NslpCepGroups!$C:$C,0))="Special Assistance - CEP",FALSE),"X","")</f>
        <v/>
      </c>
      <c r="K207" s="42" t="str">
        <f>IF($A207="","",IF($J207="X",INDEX(NslpCepGroups!$H:$H,MATCH($C207,NslpCepGroups!$C:$C,0)),""))</f>
        <v/>
      </c>
      <c r="L207" s="42" t="str">
        <f>IF($A207="","",IF($J207="X",IF(INDEX(NslpCepGroups!$F:$F,MATCH($C207,NslpCepGroups!$C:$C,0))=0,"Indiv. site",INDEX(NslpCepGroups!$F:$F,MATCH($C207,NslpCepGroups!$C:$C,0))),""))</f>
        <v/>
      </c>
      <c r="M207" s="42" t="str">
        <f>IF($A207="","",IF($J207="X",INDEX(NslpCepGroups!$I:$I,MATCH($C207,NslpCepGroups!$C:$C,0)),""))</f>
        <v/>
      </c>
      <c r="N207" s="45" t="str">
        <f t="shared" si="15"/>
        <v/>
      </c>
    </row>
    <row r="208" spans="1:14" x14ac:dyDescent="0.25">
      <c r="A208" s="25">
        <v>21</v>
      </c>
      <c r="B208" s="30" t="str">
        <f>IF($A208="","",INDEX('LEA-District wide'!$B:$B,MATCH($A208,'LEA-District wide'!$A:$A,0)))</f>
        <v>Iditarod Area Schools</v>
      </c>
      <c r="C208" s="26">
        <v>210120</v>
      </c>
      <c r="D208" s="26" t="s">
        <v>654</v>
      </c>
      <c r="E208" s="6">
        <f>IF($A208="","",IFERROR(INDEX(CEPIdentifiedStudentsSummary!$D:$D,MATCH($C208,CEPIdentifiedStudentsSummary!$A:$A,0)),0))</f>
        <v>36</v>
      </c>
      <c r="F208" s="6">
        <f>IF($A208="","",IFERROR(INDEX(CEPIdentifiedStudentsSummary!$C:$C,MATCH($C208,CEPIdentifiedStudentsSummary!$A:$A,0)),0))</f>
        <v>22</v>
      </c>
      <c r="G208" s="5">
        <f t="shared" si="16"/>
        <v>0.61111111111111116</v>
      </c>
      <c r="H208" s="35" t="str">
        <f t="shared" si="13"/>
        <v/>
      </c>
      <c r="I208" s="35" t="str">
        <f t="shared" si="14"/>
        <v>X</v>
      </c>
      <c r="J208" s="41" t="str">
        <f>IF(IFERROR(INDEX(NslpCepGroups!$E:$E,MATCH($C208,NslpCepGroups!$C:$C,0))="Special Assistance - CEP",FALSE),"X","")</f>
        <v/>
      </c>
      <c r="K208" s="42" t="str">
        <f>IF($A208="","",IF($J208="X",INDEX(NslpCepGroups!$H:$H,MATCH($C208,NslpCepGroups!$C:$C,0)),""))</f>
        <v/>
      </c>
      <c r="L208" s="42" t="str">
        <f>IF($A208="","",IF($J208="X",IF(INDEX(NslpCepGroups!$F:$F,MATCH($C208,NslpCepGroups!$C:$C,0))=0,"Indiv. site",INDEX(NslpCepGroups!$F:$F,MATCH($C208,NslpCepGroups!$C:$C,0))),""))</f>
        <v/>
      </c>
      <c r="M208" s="42" t="str">
        <f>IF($A208="","",IF($J208="X",INDEX(NslpCepGroups!$I:$I,MATCH($C208,NslpCepGroups!$C:$C,0)),""))</f>
        <v/>
      </c>
      <c r="N208" s="45" t="str">
        <f t="shared" si="15"/>
        <v/>
      </c>
    </row>
    <row r="209" spans="1:14" x14ac:dyDescent="0.25">
      <c r="A209" s="25">
        <v>21</v>
      </c>
      <c r="B209" s="30" t="str">
        <f>IF($A209="","",INDEX('LEA-District wide'!$B:$B,MATCH($A209,'LEA-District wide'!$A:$A,0)))</f>
        <v>Iditarod Area Schools</v>
      </c>
      <c r="C209" s="26">
        <v>218010</v>
      </c>
      <c r="D209" s="26" t="s">
        <v>655</v>
      </c>
      <c r="E209" s="6">
        <f>IF($A209="","",IFERROR(INDEX(CEPIdentifiedStudentsSummary!$D:$D,MATCH($C209,CEPIdentifiedStudentsSummary!$A:$A,0)),0))</f>
        <v>0</v>
      </c>
      <c r="F209" s="6">
        <f>IF($A209="","",IFERROR(INDEX(CEPIdentifiedStudentsSummary!$C:$C,MATCH($C209,CEPIdentifiedStudentsSummary!$A:$A,0)),0))</f>
        <v>0</v>
      </c>
      <c r="G209" s="5" t="str">
        <f t="shared" si="16"/>
        <v>N/A</v>
      </c>
      <c r="H209" s="35" t="str">
        <f t="shared" si="13"/>
        <v/>
      </c>
      <c r="I209" s="35" t="str">
        <f t="shared" si="14"/>
        <v/>
      </c>
      <c r="J209" s="43" t="str">
        <f>IF(IFERROR(INDEX(NslpCepGroups!$E:$E,MATCH($C209,NslpCepGroups!$C:$C,0))="Special Assistance - CEP",FALSE),"X","")</f>
        <v/>
      </c>
      <c r="K209" s="42" t="str">
        <f>IF($A209="","",IF($J209="X",INDEX(NslpCepGroups!$H:$H,MATCH($C209,NslpCepGroups!$C:$C,0)),""))</f>
        <v/>
      </c>
      <c r="L209" s="42" t="str">
        <f>IF($A209="","",IF($J209="X",IF(INDEX(NslpCepGroups!$F:$F,MATCH($C209,NslpCepGroups!$C:$C,0))=0,"Indiv. site",INDEX(NslpCepGroups!$F:$F,MATCH($C209,NslpCepGroups!$C:$C,0))),""))</f>
        <v/>
      </c>
      <c r="M209" s="42" t="str">
        <f>IF($A209="","",IF($J209="X",INDEX(NslpCepGroups!$I:$I,MATCH($C209,NslpCepGroups!$C:$C,0)),""))</f>
        <v/>
      </c>
      <c r="N209" s="45" t="str">
        <f t="shared" si="15"/>
        <v/>
      </c>
    </row>
    <row r="210" spans="1:14" x14ac:dyDescent="0.25">
      <c r="A210" s="25">
        <v>21</v>
      </c>
      <c r="B210" s="30" t="str">
        <f>IF($A210="","",INDEX('LEA-District wide'!$B:$B,MATCH($A210,'LEA-District wide'!$A:$A,0)))</f>
        <v>Iditarod Area Schools</v>
      </c>
      <c r="C210" s="26">
        <v>210090</v>
      </c>
      <c r="D210" s="26" t="s">
        <v>656</v>
      </c>
      <c r="E210" s="6">
        <f>IF($A210="","",IFERROR(INDEX(CEPIdentifiedStudentsSummary!$D:$D,MATCH($C210,CEPIdentifiedStudentsSummary!$A:$A,0)),0))</f>
        <v>22</v>
      </c>
      <c r="F210" s="6">
        <f>IF($A210="","",IFERROR(INDEX(CEPIdentifiedStudentsSummary!$C:$C,MATCH($C210,CEPIdentifiedStudentsSummary!$A:$A,0)),0))</f>
        <v>19</v>
      </c>
      <c r="G210" s="5">
        <f t="shared" si="16"/>
        <v>0.86363636363636365</v>
      </c>
      <c r="H210" s="35" t="str">
        <f t="shared" si="13"/>
        <v/>
      </c>
      <c r="I210" s="35" t="str">
        <f t="shared" si="14"/>
        <v>X</v>
      </c>
      <c r="J210" s="41" t="str">
        <f>IF(IFERROR(INDEX(NslpCepGroups!$E:$E,MATCH($C210,NslpCepGroups!$C:$C,0))="Special Assistance - CEP",FALSE),"X","")</f>
        <v/>
      </c>
      <c r="K210" s="42" t="str">
        <f>IF($A210="","",IF($J210="X",INDEX(NslpCepGroups!$H:$H,MATCH($C210,NslpCepGroups!$C:$C,0)),""))</f>
        <v/>
      </c>
      <c r="L210" s="42" t="str">
        <f>IF($A210="","",IF($J210="X",IF(INDEX(NslpCepGroups!$F:$F,MATCH($C210,NslpCepGroups!$C:$C,0))=0,"Indiv. site",INDEX(NslpCepGroups!$F:$F,MATCH($C210,NslpCepGroups!$C:$C,0))),""))</f>
        <v/>
      </c>
      <c r="M210" s="42" t="str">
        <f>IF($A210="","",IF($J210="X",INDEX(NslpCepGroups!$I:$I,MATCH($C210,NslpCepGroups!$C:$C,0)),""))</f>
        <v/>
      </c>
      <c r="N210" s="45" t="str">
        <f t="shared" si="15"/>
        <v/>
      </c>
    </row>
    <row r="211" spans="1:14" x14ac:dyDescent="0.25">
      <c r="A211" s="25">
        <v>21</v>
      </c>
      <c r="B211" s="30" t="str">
        <f>IF($A211="","",INDEX('LEA-District wide'!$B:$B,MATCH($A211,'LEA-District wide'!$A:$A,0)))</f>
        <v>Iditarod Area Schools</v>
      </c>
      <c r="C211" s="26">
        <v>210030</v>
      </c>
      <c r="D211" s="26" t="s">
        <v>657</v>
      </c>
      <c r="E211" s="6">
        <f>IF($A211="","",IFERROR(INDEX(CEPIdentifiedStudentsSummary!$D:$D,MATCH($C211,CEPIdentifiedStudentsSummary!$A:$A,0)),0))</f>
        <v>23</v>
      </c>
      <c r="F211" s="6">
        <f>IF($A211="","",IFERROR(INDEX(CEPIdentifiedStudentsSummary!$C:$C,MATCH($C211,CEPIdentifiedStudentsSummary!$A:$A,0)),0))</f>
        <v>15</v>
      </c>
      <c r="G211" s="5">
        <f t="shared" si="16"/>
        <v>0.65217391304347827</v>
      </c>
      <c r="H211" s="35" t="str">
        <f t="shared" si="13"/>
        <v/>
      </c>
      <c r="I211" s="35" t="str">
        <f t="shared" si="14"/>
        <v>X</v>
      </c>
      <c r="J211" s="41" t="str">
        <f>IF(IFERROR(INDEX(NslpCepGroups!$E:$E,MATCH($C211,NslpCepGroups!$C:$C,0))="Special Assistance - CEP",FALSE),"X","")</f>
        <v/>
      </c>
      <c r="K211" s="42" t="str">
        <f>IF($A211="","",IF($J211="X",INDEX(NslpCepGroups!$H:$H,MATCH($C211,NslpCepGroups!$C:$C,0)),""))</f>
        <v/>
      </c>
      <c r="L211" s="42" t="str">
        <f>IF($A211="","",IF($J211="X",IF(INDEX(NslpCepGroups!$F:$F,MATCH($C211,NslpCepGroups!$C:$C,0))=0,"Indiv. site",INDEX(NslpCepGroups!$F:$F,MATCH($C211,NslpCepGroups!$C:$C,0))),""))</f>
        <v/>
      </c>
      <c r="M211" s="42" t="str">
        <f>IF($A211="","",IF($J211="X",INDEX(NslpCepGroups!$I:$I,MATCH($C211,NslpCepGroups!$C:$C,0)),""))</f>
        <v/>
      </c>
      <c r="N211" s="45" t="str">
        <f t="shared" si="15"/>
        <v/>
      </c>
    </row>
    <row r="212" spans="1:14" x14ac:dyDescent="0.25">
      <c r="A212" s="25">
        <v>21</v>
      </c>
      <c r="B212" s="30" t="str">
        <f>IF($A212="","",INDEX('LEA-District wide'!$B:$B,MATCH($A212,'LEA-District wide'!$A:$A,0)))</f>
        <v>Iditarod Area Schools</v>
      </c>
      <c r="C212" s="26">
        <v>210060</v>
      </c>
      <c r="D212" s="26" t="s">
        <v>658</v>
      </c>
      <c r="E212" s="6">
        <f>IF($A212="","",IFERROR(INDEX(CEPIdentifiedStudentsSummary!$D:$D,MATCH($C212,CEPIdentifiedStudentsSummary!$A:$A,0)),0))</f>
        <v>33</v>
      </c>
      <c r="F212" s="6">
        <f>IF($A212="","",IFERROR(INDEX(CEPIdentifiedStudentsSummary!$C:$C,MATCH($C212,CEPIdentifiedStudentsSummary!$A:$A,0)),0))</f>
        <v>4</v>
      </c>
      <c r="G212" s="5">
        <f t="shared" si="16"/>
        <v>0.12121212121212122</v>
      </c>
      <c r="H212" s="35" t="str">
        <f t="shared" si="13"/>
        <v/>
      </c>
      <c r="I212" s="35" t="str">
        <f t="shared" si="14"/>
        <v/>
      </c>
      <c r="J212" s="41" t="str">
        <f>IF(IFERROR(INDEX(NslpCepGroups!$E:$E,MATCH($C212,NslpCepGroups!$C:$C,0))="Special Assistance - CEP",FALSE),"X","")</f>
        <v/>
      </c>
      <c r="K212" s="42" t="str">
        <f>IF($A212="","",IF($J212="X",INDEX(NslpCepGroups!$H:$H,MATCH($C212,NslpCepGroups!$C:$C,0)),""))</f>
        <v/>
      </c>
      <c r="L212" s="42" t="str">
        <f>IF($A212="","",IF($J212="X",IF(INDEX(NslpCepGroups!$F:$F,MATCH($C212,NslpCepGroups!$C:$C,0))=0,"Indiv. site",INDEX(NslpCepGroups!$F:$F,MATCH($C212,NslpCepGroups!$C:$C,0))),""))</f>
        <v/>
      </c>
      <c r="M212" s="42" t="str">
        <f>IF($A212="","",IF($J212="X",INDEX(NslpCepGroups!$I:$I,MATCH($C212,NslpCepGroups!$C:$C,0)),""))</f>
        <v/>
      </c>
      <c r="N212" s="45" t="str">
        <f t="shared" si="15"/>
        <v/>
      </c>
    </row>
    <row r="213" spans="1:14" x14ac:dyDescent="0.25">
      <c r="A213" s="25">
        <v>21</v>
      </c>
      <c r="B213" s="30" t="str">
        <f>IF($A213="","",INDEX('LEA-District wide'!$B:$B,MATCH($A213,'LEA-District wide'!$A:$A,0)))</f>
        <v>Iditarod Area Schools</v>
      </c>
      <c r="C213" s="26">
        <v>210050</v>
      </c>
      <c r="D213" s="26" t="s">
        <v>659</v>
      </c>
      <c r="E213" s="6">
        <f>IF($A213="","",IFERROR(INDEX(CEPIdentifiedStudentsSummary!$D:$D,MATCH($C213,CEPIdentifiedStudentsSummary!$A:$A,0)),0))</f>
        <v>12</v>
      </c>
      <c r="F213" s="6">
        <f>IF($A213="","",IFERROR(INDEX(CEPIdentifiedStudentsSummary!$C:$C,MATCH($C213,CEPIdentifiedStudentsSummary!$A:$A,0)),0))</f>
        <v>5</v>
      </c>
      <c r="G213" s="5">
        <f t="shared" si="16"/>
        <v>0.41666666666666669</v>
      </c>
      <c r="H213" s="35" t="str">
        <f t="shared" si="13"/>
        <v/>
      </c>
      <c r="I213" s="35" t="str">
        <f t="shared" si="14"/>
        <v>X</v>
      </c>
      <c r="J213" s="43" t="str">
        <f>IF(IFERROR(INDEX(NslpCepGroups!$E:$E,MATCH($C213,NslpCepGroups!$C:$C,0))="Special Assistance - CEP",FALSE),"X","")</f>
        <v/>
      </c>
      <c r="K213" s="42" t="str">
        <f>IF($A213="","",IF($J213="X",INDEX(NslpCepGroups!$H:$H,MATCH($C213,NslpCepGroups!$C:$C,0)),""))</f>
        <v/>
      </c>
      <c r="L213" s="42" t="str">
        <f>IF($A213="","",IF($J213="X",IF(INDEX(NslpCepGroups!$F:$F,MATCH($C213,NslpCepGroups!$C:$C,0))=0,"Indiv. site",INDEX(NslpCepGroups!$F:$F,MATCH($C213,NslpCepGroups!$C:$C,0))),""))</f>
        <v/>
      </c>
      <c r="M213" s="42" t="str">
        <f>IF($A213="","",IF($J213="X",INDEX(NslpCepGroups!$I:$I,MATCH($C213,NslpCepGroups!$C:$C,0)),""))</f>
        <v/>
      </c>
      <c r="N213" s="45" t="str">
        <f t="shared" si="15"/>
        <v/>
      </c>
    </row>
    <row r="214" spans="1:14" x14ac:dyDescent="0.25">
      <c r="A214" s="25">
        <v>21</v>
      </c>
      <c r="B214" s="30" t="str">
        <f>IF($A214="","",INDEX('LEA-District wide'!$B:$B,MATCH($A214,'LEA-District wide'!$A:$A,0)))</f>
        <v>Iditarod Area Schools</v>
      </c>
      <c r="C214" s="26">
        <v>210080</v>
      </c>
      <c r="D214" s="26" t="s">
        <v>660</v>
      </c>
      <c r="E214" s="6">
        <f>IF($A214="","",IFERROR(INDEX(CEPIdentifiedStudentsSummary!$D:$D,MATCH($C214,CEPIdentifiedStudentsSummary!$A:$A,0)),0))</f>
        <v>14</v>
      </c>
      <c r="F214" s="6">
        <f>IF($A214="","",IFERROR(INDEX(CEPIdentifiedStudentsSummary!$C:$C,MATCH($C214,CEPIdentifiedStudentsSummary!$A:$A,0)),0))</f>
        <v>9</v>
      </c>
      <c r="G214" s="5">
        <f t="shared" si="16"/>
        <v>0.6428571428571429</v>
      </c>
      <c r="H214" s="35" t="str">
        <f t="shared" si="13"/>
        <v/>
      </c>
      <c r="I214" s="35" t="str">
        <f t="shared" si="14"/>
        <v>X</v>
      </c>
      <c r="J214" s="43" t="str">
        <f>IF(IFERROR(INDEX(NslpCepGroups!$E:$E,MATCH($C214,NslpCepGroups!$C:$C,0))="Special Assistance - CEP",FALSE),"X","")</f>
        <v/>
      </c>
      <c r="K214" s="42" t="str">
        <f>IF($A214="","",IF($J214="X",INDEX(NslpCepGroups!$H:$H,MATCH($C214,NslpCepGroups!$C:$C,0)),""))</f>
        <v/>
      </c>
      <c r="L214" s="42" t="str">
        <f>IF($A214="","",IF($J214="X",IF(INDEX(NslpCepGroups!$F:$F,MATCH($C214,NslpCepGroups!$C:$C,0))=0,"Indiv. site",INDEX(NslpCepGroups!$F:$F,MATCH($C214,NslpCepGroups!$C:$C,0))),""))</f>
        <v/>
      </c>
      <c r="M214" s="42" t="str">
        <f>IF($A214="","",IF($J214="X",INDEX(NslpCepGroups!$I:$I,MATCH($C214,NslpCepGroups!$C:$C,0)),""))</f>
        <v/>
      </c>
      <c r="N214" s="45" t="str">
        <f t="shared" si="15"/>
        <v/>
      </c>
    </row>
    <row r="215" spans="1:14" x14ac:dyDescent="0.25">
      <c r="A215" s="25">
        <v>22</v>
      </c>
      <c r="B215" s="30" t="str">
        <f>IF($A215="","",INDEX('LEA-District wide'!$B:$B,MATCH($A215,'LEA-District wide'!$A:$A,0)))</f>
        <v>Juneau Borough Schools</v>
      </c>
      <c r="C215" s="26">
        <v>220010</v>
      </c>
      <c r="D215" s="26" t="s">
        <v>142</v>
      </c>
      <c r="E215" s="6">
        <f>IF($A215="","",IFERROR(INDEX(CEPIdentifiedStudentsSummary!$D:$D,MATCH($C215,CEPIdentifiedStudentsSummary!$A:$A,0)),0))</f>
        <v>325</v>
      </c>
      <c r="F215" s="6">
        <f>IF($A215="","",IFERROR(INDEX(CEPIdentifiedStudentsSummary!$C:$C,MATCH($C215,CEPIdentifiedStudentsSummary!$A:$A,0)),0))</f>
        <v>30</v>
      </c>
      <c r="G215" s="5">
        <f t="shared" si="16"/>
        <v>9.2307692307692313E-2</v>
      </c>
      <c r="H215" s="35" t="str">
        <f t="shared" si="13"/>
        <v/>
      </c>
      <c r="I215" s="35" t="str">
        <f t="shared" si="14"/>
        <v/>
      </c>
      <c r="J215" s="43" t="str">
        <f>IF(IFERROR(INDEX(NslpCepGroups!$E:$E,MATCH($C215,NslpCepGroups!$C:$C,0))="Special Assistance - CEP",FALSE),"X","")</f>
        <v/>
      </c>
      <c r="K215" s="42" t="str">
        <f>IF($A215="","",IF($J215="X",INDEX(NslpCepGroups!$H:$H,MATCH($C215,NslpCepGroups!$C:$C,0)),""))</f>
        <v/>
      </c>
      <c r="L215" s="42" t="str">
        <f>IF($A215="","",IF($J215="X",IF(INDEX(NslpCepGroups!$F:$F,MATCH($C215,NslpCepGroups!$C:$C,0))=0,"Indiv. site",INDEX(NslpCepGroups!$F:$F,MATCH($C215,NslpCepGroups!$C:$C,0))),""))</f>
        <v/>
      </c>
      <c r="M215" s="42" t="str">
        <f>IF($A215="","",IF($J215="X",INDEX(NslpCepGroups!$I:$I,MATCH($C215,NslpCepGroups!$C:$C,0)),""))</f>
        <v/>
      </c>
      <c r="N215" s="45" t="str">
        <f t="shared" si="15"/>
        <v/>
      </c>
    </row>
    <row r="216" spans="1:14" x14ac:dyDescent="0.25">
      <c r="A216" s="25">
        <v>22</v>
      </c>
      <c r="B216" s="30" t="str">
        <f>IF($A216="","",INDEX('LEA-District wide'!$B:$B,MATCH($A216,'LEA-District wide'!$A:$A,0)))</f>
        <v>Juneau Borough Schools</v>
      </c>
      <c r="C216" s="26">
        <v>220020</v>
      </c>
      <c r="D216" s="26" t="s">
        <v>431</v>
      </c>
      <c r="E216" s="6">
        <f>IF($A216="","",IFERROR(INDEX(CEPIdentifiedStudentsSummary!$D:$D,MATCH($C216,CEPIdentifiedStudentsSummary!$A:$A,0)),0))</f>
        <v>451</v>
      </c>
      <c r="F216" s="6">
        <f>IF($A216="","",IFERROR(INDEX(CEPIdentifiedStudentsSummary!$C:$C,MATCH($C216,CEPIdentifiedStudentsSummary!$A:$A,0)),0))</f>
        <v>82</v>
      </c>
      <c r="G216" s="5">
        <f t="shared" si="16"/>
        <v>0.18181818181818182</v>
      </c>
      <c r="H216" s="35" t="str">
        <f t="shared" si="13"/>
        <v/>
      </c>
      <c r="I216" s="35" t="str">
        <f t="shared" si="14"/>
        <v/>
      </c>
      <c r="J216" s="41" t="str">
        <f>IF(IFERROR(INDEX(NslpCepGroups!$E:$E,MATCH($C216,NslpCepGroups!$C:$C,0))="Special Assistance - CEP",FALSE),"X","")</f>
        <v/>
      </c>
      <c r="K216" s="42" t="str">
        <f>IF($A216="","",IF($J216="X",INDEX(NslpCepGroups!$H:$H,MATCH($C216,NslpCepGroups!$C:$C,0)),""))</f>
        <v/>
      </c>
      <c r="L216" s="42" t="str">
        <f>IF($A216="","",IF($J216="X",IF(INDEX(NslpCepGroups!$F:$F,MATCH($C216,NslpCepGroups!$C:$C,0))=0,"Indiv. site",INDEX(NslpCepGroups!$F:$F,MATCH($C216,NslpCepGroups!$C:$C,0))),""))</f>
        <v/>
      </c>
      <c r="M216" s="42" t="str">
        <f>IF($A216="","",IF($J216="X",INDEX(NslpCepGroups!$I:$I,MATCH($C216,NslpCepGroups!$C:$C,0)),""))</f>
        <v/>
      </c>
      <c r="N216" s="45" t="str">
        <f t="shared" si="15"/>
        <v/>
      </c>
    </row>
    <row r="217" spans="1:14" x14ac:dyDescent="0.25">
      <c r="A217" s="25">
        <v>22</v>
      </c>
      <c r="B217" s="30" t="str">
        <f>IF($A217="","",INDEX('LEA-District wide'!$B:$B,MATCH($A217,'LEA-District wide'!$A:$A,0)))</f>
        <v>Juneau Borough Schools</v>
      </c>
      <c r="C217" s="26">
        <v>220030</v>
      </c>
      <c r="D217" s="26" t="s">
        <v>143</v>
      </c>
      <c r="E217" s="6">
        <f>IF($A217="","",IFERROR(INDEX(CEPIdentifiedStudentsSummary!$D:$D,MATCH($C217,CEPIdentifiedStudentsSummary!$A:$A,0)),0))</f>
        <v>404</v>
      </c>
      <c r="F217" s="6">
        <f>IF($A217="","",IFERROR(INDEX(CEPIdentifiedStudentsSummary!$C:$C,MATCH($C217,CEPIdentifiedStudentsSummary!$A:$A,0)),0))</f>
        <v>57</v>
      </c>
      <c r="G217" s="5">
        <f t="shared" si="16"/>
        <v>0.14108910891089108</v>
      </c>
      <c r="H217" s="35" t="str">
        <f t="shared" si="13"/>
        <v/>
      </c>
      <c r="I217" s="35" t="str">
        <f t="shared" si="14"/>
        <v/>
      </c>
      <c r="J217" s="43" t="str">
        <f>IF(IFERROR(INDEX(NslpCepGroups!$E:$E,MATCH($C217,NslpCepGroups!$C:$C,0))="Special Assistance - CEP",FALSE),"X","")</f>
        <v/>
      </c>
      <c r="K217" s="42" t="str">
        <f>IF($A217="","",IF($J217="X",INDEX(NslpCepGroups!$H:$H,MATCH($C217,NslpCepGroups!$C:$C,0)),""))</f>
        <v/>
      </c>
      <c r="L217" s="42" t="str">
        <f>IF($A217="","",IF($J217="X",IF(INDEX(NslpCepGroups!$F:$F,MATCH($C217,NslpCepGroups!$C:$C,0))=0,"Indiv. site",INDEX(NslpCepGroups!$F:$F,MATCH($C217,NslpCepGroups!$C:$C,0))),""))</f>
        <v/>
      </c>
      <c r="M217" s="42" t="str">
        <f>IF($A217="","",IF($J217="X",INDEX(NslpCepGroups!$I:$I,MATCH($C217,NslpCepGroups!$C:$C,0)),""))</f>
        <v/>
      </c>
      <c r="N217" s="45" t="str">
        <f t="shared" si="15"/>
        <v/>
      </c>
    </row>
    <row r="218" spans="1:14" x14ac:dyDescent="0.25">
      <c r="A218" s="25">
        <v>22</v>
      </c>
      <c r="B218" s="30" t="str">
        <f>IF($A218="","",INDEX('LEA-District wide'!$B:$B,MATCH($A218,'LEA-District wide'!$A:$A,0)))</f>
        <v>Juneau Borough Schools</v>
      </c>
      <c r="C218" s="26">
        <v>220060</v>
      </c>
      <c r="D218" s="26" t="s">
        <v>145</v>
      </c>
      <c r="E218" s="6">
        <f>IF($A218="","",IFERROR(INDEX(CEPIdentifiedStudentsSummary!$D:$D,MATCH($C218,CEPIdentifiedStudentsSummary!$A:$A,0)),0))</f>
        <v>314</v>
      </c>
      <c r="F218" s="6">
        <f>IF($A218="","",IFERROR(INDEX(CEPIdentifiedStudentsSummary!$C:$C,MATCH($C218,CEPIdentifiedStudentsSummary!$A:$A,0)),0))</f>
        <v>55</v>
      </c>
      <c r="G218" s="5">
        <f t="shared" si="16"/>
        <v>0.1751592356687898</v>
      </c>
      <c r="H218" s="35" t="str">
        <f t="shared" si="13"/>
        <v/>
      </c>
      <c r="I218" s="35" t="str">
        <f t="shared" si="14"/>
        <v/>
      </c>
      <c r="J218" s="43" t="str">
        <f>IF(IFERROR(INDEX(NslpCepGroups!$E:$E,MATCH($C218,NslpCepGroups!$C:$C,0))="Special Assistance - CEP",FALSE),"X","")</f>
        <v/>
      </c>
      <c r="K218" s="42" t="str">
        <f>IF($A218="","",IF($J218="X",INDEX(NslpCepGroups!$H:$H,MATCH($C218,NslpCepGroups!$C:$C,0)),""))</f>
        <v/>
      </c>
      <c r="L218" s="42" t="str">
        <f>IF($A218="","",IF($J218="X",IF(INDEX(NslpCepGroups!$F:$F,MATCH($C218,NslpCepGroups!$C:$C,0))=0,"Indiv. site",INDEX(NslpCepGroups!$F:$F,MATCH($C218,NslpCepGroups!$C:$C,0))),""))</f>
        <v/>
      </c>
      <c r="M218" s="42" t="str">
        <f>IF($A218="","",IF($J218="X",INDEX(NslpCepGroups!$I:$I,MATCH($C218,NslpCepGroups!$C:$C,0)),""))</f>
        <v/>
      </c>
      <c r="N218" s="45" t="str">
        <f t="shared" si="15"/>
        <v/>
      </c>
    </row>
    <row r="219" spans="1:14" x14ac:dyDescent="0.25">
      <c r="A219" s="25">
        <v>22</v>
      </c>
      <c r="B219" s="30" t="str">
        <f>IF($A219="","",INDEX('LEA-District wide'!$B:$B,MATCH($A219,'LEA-District wide'!$A:$A,0)))</f>
        <v>Juneau Borough Schools</v>
      </c>
      <c r="C219" s="26">
        <v>228010</v>
      </c>
      <c r="D219" s="26" t="s">
        <v>439</v>
      </c>
      <c r="E219" s="6">
        <f>IF($A219="","",IFERROR(INDEX(CEPIdentifiedStudentsSummary!$D:$D,MATCH($C219,CEPIdentifiedStudentsSummary!$A:$A,0)),0))</f>
        <v>219</v>
      </c>
      <c r="F219" s="6">
        <f>IF($A219="","",IFERROR(INDEX(CEPIdentifiedStudentsSummary!$C:$C,MATCH($C219,CEPIdentifiedStudentsSummary!$A:$A,0)),0))</f>
        <v>49</v>
      </c>
      <c r="G219" s="5">
        <f t="shared" si="16"/>
        <v>0.22374429223744291</v>
      </c>
      <c r="H219" s="35" t="str">
        <f t="shared" si="13"/>
        <v/>
      </c>
      <c r="I219" s="35" t="str">
        <f t="shared" si="14"/>
        <v/>
      </c>
      <c r="J219" s="41" t="str">
        <f>IF(IFERROR(INDEX(NslpCepGroups!$E:$E,MATCH($C219,NslpCepGroups!$C:$C,0))="Special Assistance - CEP",FALSE),"X","")</f>
        <v/>
      </c>
      <c r="K219" s="42" t="str">
        <f>IF($A219="","",IF($J219="X",INDEX(NslpCepGroups!$H:$H,MATCH($C219,NslpCepGroups!$C:$C,0)),""))</f>
        <v/>
      </c>
      <c r="L219" s="42" t="str">
        <f>IF($A219="","",IF($J219="X",IF(INDEX(NslpCepGroups!$F:$F,MATCH($C219,NslpCepGroups!$C:$C,0))=0,"Indiv. site",INDEX(NslpCepGroups!$F:$F,MATCH($C219,NslpCepGroups!$C:$C,0))),""))</f>
        <v/>
      </c>
      <c r="M219" s="42" t="str">
        <f>IF($A219="","",IF($J219="X",INDEX(NslpCepGroups!$I:$I,MATCH($C219,NslpCepGroups!$C:$C,0)),""))</f>
        <v/>
      </c>
      <c r="N219" s="45" t="str">
        <f t="shared" si="15"/>
        <v/>
      </c>
    </row>
    <row r="220" spans="1:14" x14ac:dyDescent="0.25">
      <c r="A220" s="25">
        <v>22</v>
      </c>
      <c r="B220" s="30" t="str">
        <f>IF($A220="","",INDEX('LEA-District wide'!$B:$B,MATCH($A220,'LEA-District wide'!$A:$A,0)))</f>
        <v>Juneau Borough Schools</v>
      </c>
      <c r="C220" s="26">
        <v>227020</v>
      </c>
      <c r="D220" s="26" t="s">
        <v>437</v>
      </c>
      <c r="E220" s="6">
        <f>IF($A220="","",IFERROR(INDEX(CEPIdentifiedStudentsSummary!$D:$D,MATCH($C220,CEPIdentifiedStudentsSummary!$A:$A,0)),0))</f>
        <v>11</v>
      </c>
      <c r="F220" s="6">
        <f>IF($A220="","",IFERROR(INDEX(CEPIdentifiedStudentsSummary!$C:$C,MATCH($C220,CEPIdentifiedStudentsSummary!$A:$A,0)),0))</f>
        <v>5</v>
      </c>
      <c r="G220" s="5">
        <f t="shared" si="16"/>
        <v>0.45454545454545453</v>
      </c>
      <c r="H220" s="35" t="str">
        <f t="shared" si="13"/>
        <v/>
      </c>
      <c r="I220" s="35" t="str">
        <f t="shared" si="14"/>
        <v>X</v>
      </c>
      <c r="J220" s="43" t="str">
        <f>IF(IFERROR(INDEX(NslpCepGroups!$E:$E,MATCH($C220,NslpCepGroups!$C:$C,0))="Special Assistance - CEP",FALSE),"X","")</f>
        <v/>
      </c>
      <c r="K220" s="42" t="str">
        <f>IF($A220="","",IF($J220="X",INDEX(NslpCepGroups!$H:$H,MATCH($C220,NslpCepGroups!$C:$C,0)),""))</f>
        <v/>
      </c>
      <c r="L220" s="42" t="str">
        <f>IF($A220="","",IF($J220="X",IF(INDEX(NslpCepGroups!$F:$F,MATCH($C220,NslpCepGroups!$C:$C,0))=0,"Indiv. site",INDEX(NslpCepGroups!$F:$F,MATCH($C220,NslpCepGroups!$C:$C,0))),""))</f>
        <v/>
      </c>
      <c r="M220" s="42" t="str">
        <f>IF($A220="","",IF($J220="X",INDEX(NslpCepGroups!$I:$I,MATCH($C220,NslpCepGroups!$C:$C,0)),""))</f>
        <v/>
      </c>
      <c r="N220" s="45" t="str">
        <f t="shared" si="15"/>
        <v/>
      </c>
    </row>
    <row r="221" spans="1:14" x14ac:dyDescent="0.25">
      <c r="A221" s="25">
        <v>22</v>
      </c>
      <c r="B221" s="30" t="str">
        <f>IF($A221="","",INDEX('LEA-District wide'!$B:$B,MATCH($A221,'LEA-District wide'!$A:$A,0)))</f>
        <v>Juneau Borough Schools</v>
      </c>
      <c r="C221" s="26">
        <v>229010</v>
      </c>
      <c r="D221" s="26" t="s">
        <v>148</v>
      </c>
      <c r="E221" s="6">
        <f>IF($A221="","",IFERROR(INDEX(CEPIdentifiedStudentsSummary!$D:$D,MATCH($C221,CEPIdentifiedStudentsSummary!$A:$A,0)),0))</f>
        <v>76</v>
      </c>
      <c r="F221" s="6">
        <f>IF($A221="","",IFERROR(INDEX(CEPIdentifiedStudentsSummary!$C:$C,MATCH($C221,CEPIdentifiedStudentsSummary!$A:$A,0)),0))</f>
        <v>5</v>
      </c>
      <c r="G221" s="5">
        <f t="shared" si="16"/>
        <v>6.5789473684210523E-2</v>
      </c>
      <c r="H221" s="35" t="str">
        <f t="shared" si="13"/>
        <v/>
      </c>
      <c r="I221" s="35" t="str">
        <f t="shared" si="14"/>
        <v/>
      </c>
      <c r="J221" s="43" t="str">
        <f>IF(IFERROR(INDEX(NslpCepGroups!$E:$E,MATCH($C221,NslpCepGroups!$C:$C,0))="Special Assistance - CEP",FALSE),"X","")</f>
        <v/>
      </c>
      <c r="K221" s="42" t="str">
        <f>IF($A221="","",IF($J221="X",INDEX(NslpCepGroups!$H:$H,MATCH($C221,NslpCepGroups!$C:$C,0)),""))</f>
        <v/>
      </c>
      <c r="L221" s="42" t="str">
        <f>IF($A221="","",IF($J221="X",IF(INDEX(NslpCepGroups!$F:$F,MATCH($C221,NslpCepGroups!$C:$C,0))=0,"Indiv. site",INDEX(NslpCepGroups!$F:$F,MATCH($C221,NslpCepGroups!$C:$C,0))),""))</f>
        <v/>
      </c>
      <c r="M221" s="42" t="str">
        <f>IF($A221="","",IF($J221="X",INDEX(NslpCepGroups!$I:$I,MATCH($C221,NslpCepGroups!$C:$C,0)),""))</f>
        <v/>
      </c>
      <c r="N221" s="45" t="str">
        <f t="shared" si="15"/>
        <v/>
      </c>
    </row>
    <row r="222" spans="1:14" x14ac:dyDescent="0.25">
      <c r="A222" s="25">
        <v>22</v>
      </c>
      <c r="B222" s="30" t="str">
        <f>IF($A222="","",INDEX('LEA-District wide'!$B:$B,MATCH($A222,'LEA-District wide'!$A:$A,0)))</f>
        <v>Juneau Borough Schools</v>
      </c>
      <c r="C222" s="26">
        <v>220070</v>
      </c>
      <c r="D222" s="26" t="s">
        <v>434</v>
      </c>
      <c r="E222" s="6">
        <f>IF($A222="","",IFERROR(INDEX(CEPIdentifiedStudentsSummary!$D:$D,MATCH($C222,CEPIdentifiedStudentsSummary!$A:$A,0)),0))</f>
        <v>545</v>
      </c>
      <c r="F222" s="6">
        <f>IF($A222="","",IFERROR(INDEX(CEPIdentifiedStudentsSummary!$C:$C,MATCH($C222,CEPIdentifiedStudentsSummary!$A:$A,0)),0))</f>
        <v>62</v>
      </c>
      <c r="G222" s="5">
        <f t="shared" si="16"/>
        <v>0.11376146788990826</v>
      </c>
      <c r="H222" s="35" t="str">
        <f t="shared" si="13"/>
        <v/>
      </c>
      <c r="I222" s="35" t="str">
        <f t="shared" si="14"/>
        <v/>
      </c>
      <c r="J222" s="41" t="str">
        <f>IF(IFERROR(INDEX(NslpCepGroups!$E:$E,MATCH($C222,NslpCepGroups!$C:$C,0))="Special Assistance - CEP",FALSE),"X","")</f>
        <v/>
      </c>
      <c r="K222" s="42" t="str">
        <f>IF($A222="","",IF($J222="X",INDEX(NslpCepGroups!$H:$H,MATCH($C222,NslpCepGroups!$C:$C,0)),""))</f>
        <v/>
      </c>
      <c r="L222" s="42" t="str">
        <f>IF($A222="","",IF($J222="X",IF(INDEX(NslpCepGroups!$F:$F,MATCH($C222,NslpCepGroups!$C:$C,0))=0,"Indiv. site",INDEX(NslpCepGroups!$F:$F,MATCH($C222,NslpCepGroups!$C:$C,0))),""))</f>
        <v/>
      </c>
      <c r="M222" s="42" t="str">
        <f>IF($A222="","",IF($J222="X",INDEX(NslpCepGroups!$I:$I,MATCH($C222,NslpCepGroups!$C:$C,0)),""))</f>
        <v/>
      </c>
      <c r="N222" s="45" t="str">
        <f t="shared" si="15"/>
        <v/>
      </c>
    </row>
    <row r="223" spans="1:14" x14ac:dyDescent="0.25">
      <c r="A223" s="25">
        <v>22</v>
      </c>
      <c r="B223" s="30" t="str">
        <f>IF($A223="","",INDEX('LEA-District wide'!$B:$B,MATCH($A223,'LEA-District wide'!$A:$A,0)))</f>
        <v>Juneau Borough Schools</v>
      </c>
      <c r="C223" s="26">
        <v>220100</v>
      </c>
      <c r="D223" s="26" t="s">
        <v>661</v>
      </c>
      <c r="E223" s="6">
        <f>IF($A223="","",IFERROR(INDEX(CEPIdentifiedStudentsSummary!$D:$D,MATCH($C223,CEPIdentifiedStudentsSummary!$A:$A,0)),0))</f>
        <v>270</v>
      </c>
      <c r="F223" s="6">
        <f>IF($A223="","",IFERROR(INDEX(CEPIdentifiedStudentsSummary!$C:$C,MATCH($C223,CEPIdentifiedStudentsSummary!$A:$A,0)),0))</f>
        <v>64</v>
      </c>
      <c r="G223" s="5">
        <f t="shared" si="16"/>
        <v>0.23703703703703705</v>
      </c>
      <c r="H223" s="35" t="str">
        <f t="shared" si="13"/>
        <v/>
      </c>
      <c r="I223" s="35" t="str">
        <f t="shared" si="14"/>
        <v/>
      </c>
      <c r="J223" s="43" t="str">
        <f>IF(IFERROR(INDEX(NslpCepGroups!$E:$E,MATCH($C223,NslpCepGroups!$C:$C,0))="Special Assistance - CEP",FALSE),"X","")</f>
        <v/>
      </c>
      <c r="K223" s="42" t="str">
        <f>IF($A223="","",IF($J223="X",INDEX(NslpCepGroups!$H:$H,MATCH($C223,NslpCepGroups!$C:$C,0)),""))</f>
        <v/>
      </c>
      <c r="L223" s="42" t="str">
        <f>IF($A223="","",IF($J223="X",IF(INDEX(NslpCepGroups!$F:$F,MATCH($C223,NslpCepGroups!$C:$C,0))=0,"Indiv. site",INDEX(NslpCepGroups!$F:$F,MATCH($C223,NslpCepGroups!$C:$C,0))),""))</f>
        <v/>
      </c>
      <c r="M223" s="42" t="str">
        <f>IF($A223="","",IF($J223="X",INDEX(NslpCepGroups!$I:$I,MATCH($C223,NslpCepGroups!$C:$C,0)),""))</f>
        <v/>
      </c>
      <c r="N223" s="45" t="str">
        <f t="shared" si="15"/>
        <v/>
      </c>
    </row>
    <row r="224" spans="1:14" x14ac:dyDescent="0.25">
      <c r="A224" s="25">
        <v>22</v>
      </c>
      <c r="B224" s="30" t="str">
        <f>IF($A224="","",INDEX('LEA-District wide'!$B:$B,MATCH($A224,'LEA-District wide'!$A:$A,0)))</f>
        <v>Juneau Borough Schools</v>
      </c>
      <c r="C224" s="26">
        <v>220140</v>
      </c>
      <c r="D224" s="26" t="s">
        <v>435</v>
      </c>
      <c r="E224" s="6">
        <f>IF($A224="","",IFERROR(INDEX(CEPIdentifiedStudentsSummary!$D:$D,MATCH($C224,CEPIdentifiedStudentsSummary!$A:$A,0)),0))</f>
        <v>303</v>
      </c>
      <c r="F224" s="6">
        <f>IF($A224="","",IFERROR(INDEX(CEPIdentifiedStudentsSummary!$C:$C,MATCH($C224,CEPIdentifiedStudentsSummary!$A:$A,0)),0))</f>
        <v>57</v>
      </c>
      <c r="G224" s="5">
        <f t="shared" si="16"/>
        <v>0.18811881188118812</v>
      </c>
      <c r="H224" s="35" t="str">
        <f t="shared" si="13"/>
        <v/>
      </c>
      <c r="I224" s="35" t="str">
        <f t="shared" si="14"/>
        <v/>
      </c>
      <c r="J224" s="43" t="str">
        <f>IF(IFERROR(INDEX(NslpCepGroups!$E:$E,MATCH($C224,NslpCepGroups!$C:$C,0))="Special Assistance - CEP",FALSE),"X","")</f>
        <v/>
      </c>
      <c r="K224" s="42" t="str">
        <f>IF($A224="","",IF($J224="X",INDEX(NslpCepGroups!$H:$H,MATCH($C224,NslpCepGroups!$C:$C,0)),""))</f>
        <v/>
      </c>
      <c r="L224" s="42" t="str">
        <f>IF($A224="","",IF($J224="X",IF(INDEX(NslpCepGroups!$F:$F,MATCH($C224,NslpCepGroups!$C:$C,0))=0,"Indiv. site",INDEX(NslpCepGroups!$F:$F,MATCH($C224,NslpCepGroups!$C:$C,0))),""))</f>
        <v/>
      </c>
      <c r="M224" s="42" t="str">
        <f>IF($A224="","",IF($J224="X",INDEX(NslpCepGroups!$I:$I,MATCH($C224,NslpCepGroups!$C:$C,0)),""))</f>
        <v/>
      </c>
      <c r="N224" s="45" t="str">
        <f t="shared" si="15"/>
        <v/>
      </c>
    </row>
    <row r="225" spans="1:14" x14ac:dyDescent="0.25">
      <c r="A225" s="25">
        <v>22</v>
      </c>
      <c r="B225" s="30" t="str">
        <f>IF($A225="","",INDEX('LEA-District wide'!$B:$B,MATCH($A225,'LEA-District wide'!$A:$A,0)))</f>
        <v>Juneau Borough Schools</v>
      </c>
      <c r="C225" s="26">
        <v>227030</v>
      </c>
      <c r="D225" s="26" t="s">
        <v>438</v>
      </c>
      <c r="E225" s="6">
        <f>IF($A225="","",IFERROR(INDEX(CEPIdentifiedStudentsSummary!$D:$D,MATCH($C225,CEPIdentifiedStudentsSummary!$A:$A,0)),0))</f>
        <v>185</v>
      </c>
      <c r="F225" s="6">
        <f>IF($A225="","",IFERROR(INDEX(CEPIdentifiedStudentsSummary!$C:$C,MATCH($C225,CEPIdentifiedStudentsSummary!$A:$A,0)),0))</f>
        <v>10</v>
      </c>
      <c r="G225" s="5">
        <f t="shared" si="16"/>
        <v>5.4054054054054057E-2</v>
      </c>
      <c r="H225" s="35" t="str">
        <f t="shared" si="13"/>
        <v/>
      </c>
      <c r="I225" s="35" t="str">
        <f t="shared" si="14"/>
        <v/>
      </c>
      <c r="J225" s="41" t="str">
        <f>IF(IFERROR(INDEX(NslpCepGroups!$E:$E,MATCH($C225,NslpCepGroups!$C:$C,0))="Special Assistance - CEP",FALSE),"X","")</f>
        <v/>
      </c>
      <c r="K225" s="42" t="str">
        <f>IF($A225="","",IF($J225="X",INDEX(NslpCepGroups!$H:$H,MATCH($C225,NslpCepGroups!$C:$C,0)),""))</f>
        <v/>
      </c>
      <c r="L225" s="42" t="str">
        <f>IF($A225="","",IF($J225="X",IF(INDEX(NslpCepGroups!$F:$F,MATCH($C225,NslpCepGroups!$C:$C,0))=0,"Indiv. site",INDEX(NslpCepGroups!$F:$F,MATCH($C225,NslpCepGroups!$C:$C,0))),""))</f>
        <v/>
      </c>
      <c r="M225" s="42" t="str">
        <f>IF($A225="","",IF($J225="X",INDEX(NslpCepGroups!$I:$I,MATCH($C225,NslpCepGroups!$C:$C,0)),""))</f>
        <v/>
      </c>
      <c r="N225" s="45" t="str">
        <f t="shared" si="15"/>
        <v/>
      </c>
    </row>
    <row r="226" spans="1:14" x14ac:dyDescent="0.25">
      <c r="A226" s="25">
        <v>22</v>
      </c>
      <c r="B226" s="30" t="str">
        <f>IF($A226="","",INDEX('LEA-District wide'!$B:$B,MATCH($A226,'LEA-District wide'!$A:$A,0)))</f>
        <v>Juneau Borough Schools</v>
      </c>
      <c r="C226" s="26">
        <v>220040</v>
      </c>
      <c r="D226" s="26" t="s">
        <v>432</v>
      </c>
      <c r="E226" s="6">
        <f>IF($A226="","",IFERROR(INDEX(CEPIdentifiedStudentsSummary!$D:$D,MATCH($C226,CEPIdentifiedStudentsSummary!$A:$A,0)),0))</f>
        <v>267</v>
      </c>
      <c r="F226" s="6">
        <f>IF($A226="","",IFERROR(INDEX(CEPIdentifiedStudentsSummary!$C:$C,MATCH($C226,CEPIdentifiedStudentsSummary!$A:$A,0)),0))</f>
        <v>63</v>
      </c>
      <c r="G226" s="5">
        <f t="shared" si="16"/>
        <v>0.23595505617977527</v>
      </c>
      <c r="H226" s="35" t="str">
        <f t="shared" si="13"/>
        <v/>
      </c>
      <c r="I226" s="35" t="str">
        <f t="shared" si="14"/>
        <v/>
      </c>
      <c r="J226" s="43" t="str">
        <f>IF(IFERROR(INDEX(NslpCepGroups!$E:$E,MATCH($C226,NslpCepGroups!$C:$C,0))="Special Assistance - CEP",FALSE),"X","")</f>
        <v/>
      </c>
      <c r="K226" s="42" t="str">
        <f>IF($A226="","",IF($J226="X",INDEX(NslpCepGroups!$H:$H,MATCH($C226,NslpCepGroups!$C:$C,0)),""))</f>
        <v/>
      </c>
      <c r="L226" s="42" t="str">
        <f>IF($A226="","",IF($J226="X",IF(INDEX(NslpCepGroups!$F:$F,MATCH($C226,NslpCepGroups!$C:$C,0))=0,"Indiv. site",INDEX(NslpCepGroups!$F:$F,MATCH($C226,NslpCepGroups!$C:$C,0))),""))</f>
        <v/>
      </c>
      <c r="M226" s="42" t="str">
        <f>IF($A226="","",IF($J226="X",INDEX(NslpCepGroups!$I:$I,MATCH($C226,NslpCepGroups!$C:$C,0)),""))</f>
        <v/>
      </c>
      <c r="N226" s="45" t="str">
        <f t="shared" si="15"/>
        <v/>
      </c>
    </row>
    <row r="227" spans="1:14" x14ac:dyDescent="0.25">
      <c r="A227" s="25">
        <v>22</v>
      </c>
      <c r="B227" s="30" t="str">
        <f>IF($A227="","",INDEX('LEA-District wide'!$B:$B,MATCH($A227,'LEA-District wide'!$A:$A,0)))</f>
        <v>Juneau Borough Schools</v>
      </c>
      <c r="C227" s="26">
        <v>220050</v>
      </c>
      <c r="D227" s="26" t="s">
        <v>433</v>
      </c>
      <c r="E227" s="6">
        <f>IF($A227="","",IFERROR(INDEX(CEPIdentifiedStudentsSummary!$D:$D,MATCH($C227,CEPIdentifiedStudentsSummary!$A:$A,0)),0))</f>
        <v>331</v>
      </c>
      <c r="F227" s="6">
        <f>IF($A227="","",IFERROR(INDEX(CEPIdentifiedStudentsSummary!$C:$C,MATCH($C227,CEPIdentifiedStudentsSummary!$A:$A,0)),0))</f>
        <v>67</v>
      </c>
      <c r="G227" s="5">
        <f t="shared" si="16"/>
        <v>0.20241691842900303</v>
      </c>
      <c r="H227" s="35" t="str">
        <f t="shared" si="13"/>
        <v/>
      </c>
      <c r="I227" s="35" t="str">
        <f t="shared" si="14"/>
        <v/>
      </c>
      <c r="J227" s="41" t="str">
        <f>IF(IFERROR(INDEX(NslpCepGroups!$E:$E,MATCH($C227,NslpCepGroups!$C:$C,0))="Special Assistance - CEP",FALSE),"X","")</f>
        <v/>
      </c>
      <c r="K227" s="42" t="str">
        <f>IF($A227="","",IF($J227="X",INDEX(NslpCepGroups!$H:$H,MATCH($C227,NslpCepGroups!$C:$C,0)),""))</f>
        <v/>
      </c>
      <c r="L227" s="42" t="str">
        <f>IF($A227="","",IF($J227="X",IF(INDEX(NslpCepGroups!$F:$F,MATCH($C227,NslpCepGroups!$C:$C,0))=0,"Indiv. site",INDEX(NslpCepGroups!$F:$F,MATCH($C227,NslpCepGroups!$C:$C,0))),""))</f>
        <v/>
      </c>
      <c r="M227" s="42" t="str">
        <f>IF($A227="","",IF($J227="X",INDEX(NslpCepGroups!$I:$I,MATCH($C227,NslpCepGroups!$C:$C,0)),""))</f>
        <v/>
      </c>
      <c r="N227" s="45" t="str">
        <f t="shared" si="15"/>
        <v/>
      </c>
    </row>
    <row r="228" spans="1:14" x14ac:dyDescent="0.25">
      <c r="A228" s="25">
        <v>22</v>
      </c>
      <c r="B228" s="30" t="str">
        <f>IF($A228="","",INDEX('LEA-District wide'!$B:$B,MATCH($A228,'LEA-District wide'!$A:$A,0)))</f>
        <v>Juneau Borough Schools</v>
      </c>
      <c r="C228" s="26">
        <v>220150</v>
      </c>
      <c r="D228" s="26" t="s">
        <v>147</v>
      </c>
      <c r="E228" s="6">
        <f>IF($A228="","",IFERROR(INDEX(CEPIdentifiedStudentsSummary!$D:$D,MATCH($C228,CEPIdentifiedStudentsSummary!$A:$A,0)),0))</f>
        <v>561</v>
      </c>
      <c r="F228" s="6">
        <f>IF($A228="","",IFERROR(INDEX(CEPIdentifiedStudentsSummary!$C:$C,MATCH($C228,CEPIdentifiedStudentsSummary!$A:$A,0)),0))</f>
        <v>37</v>
      </c>
      <c r="G228" s="5">
        <f t="shared" si="16"/>
        <v>6.5953654188948302E-2</v>
      </c>
      <c r="H228" s="35" t="str">
        <f t="shared" si="13"/>
        <v/>
      </c>
      <c r="I228" s="35" t="str">
        <f t="shared" si="14"/>
        <v/>
      </c>
      <c r="J228" s="41" t="str">
        <f>IF(IFERROR(INDEX(NslpCepGroups!$E:$E,MATCH($C228,NslpCepGroups!$C:$C,0))="Special Assistance - CEP",FALSE),"X","")</f>
        <v/>
      </c>
      <c r="K228" s="42" t="str">
        <f>IF($A228="","",IF($J228="X",INDEX(NslpCepGroups!$H:$H,MATCH($C228,NslpCepGroups!$C:$C,0)),""))</f>
        <v/>
      </c>
      <c r="L228" s="42" t="str">
        <f>IF($A228="","",IF($J228="X",IF(INDEX(NslpCepGroups!$F:$F,MATCH($C228,NslpCepGroups!$C:$C,0))=0,"Indiv. site",INDEX(NslpCepGroups!$F:$F,MATCH($C228,NslpCepGroups!$C:$C,0))),""))</f>
        <v/>
      </c>
      <c r="M228" s="42" t="str">
        <f>IF($A228="","",IF($J228="X",INDEX(NslpCepGroups!$I:$I,MATCH($C228,NslpCepGroups!$C:$C,0)),""))</f>
        <v/>
      </c>
      <c r="N228" s="45" t="str">
        <f t="shared" si="15"/>
        <v/>
      </c>
    </row>
    <row r="229" spans="1:14" x14ac:dyDescent="0.25">
      <c r="A229" s="25">
        <v>22</v>
      </c>
      <c r="B229" s="30" t="str">
        <f>IF($A229="","",INDEX('LEA-District wide'!$B:$B,MATCH($A229,'LEA-District wide'!$A:$A,0)))</f>
        <v>Juneau Borough Schools</v>
      </c>
      <c r="C229" s="26">
        <v>227010</v>
      </c>
      <c r="D229" s="26" t="s">
        <v>436</v>
      </c>
      <c r="E229" s="6">
        <f>IF($A229="","",IFERROR(INDEX(CEPIdentifiedStudentsSummary!$D:$D,MATCH($C229,CEPIdentifiedStudentsSummary!$A:$A,0)),0))</f>
        <v>81</v>
      </c>
      <c r="F229" s="6">
        <f>IF($A229="","",IFERROR(INDEX(CEPIdentifiedStudentsSummary!$C:$C,MATCH($C229,CEPIdentifiedStudentsSummary!$A:$A,0)),0))</f>
        <v>24</v>
      </c>
      <c r="G229" s="5">
        <f t="shared" si="16"/>
        <v>0.29629629629629628</v>
      </c>
      <c r="H229" s="35" t="str">
        <f t="shared" si="13"/>
        <v/>
      </c>
      <c r="I229" s="35" t="str">
        <f t="shared" si="14"/>
        <v/>
      </c>
      <c r="J229" s="43" t="str">
        <f>IF(IFERROR(INDEX(NslpCepGroups!$E:$E,MATCH($C229,NslpCepGroups!$C:$C,0))="Special Assistance - CEP",FALSE),"X","")</f>
        <v>X</v>
      </c>
      <c r="K229" s="42" t="str">
        <f>IF($A229="","",IF($J229="X",INDEX(NslpCepGroups!$H:$H,MATCH($C229,NslpCepGroups!$C:$C,0)),""))</f>
        <v>2019 - 2020</v>
      </c>
      <c r="L229" s="42" t="str">
        <f>IF($A229="","",IF($J229="X",IF(INDEX(NslpCepGroups!$F:$F,MATCH($C229,NslpCepGroups!$C:$C,0))=0,"Indiv. site",INDEX(NslpCepGroups!$F:$F,MATCH($C229,NslpCepGroups!$C:$C,0))),""))</f>
        <v>Indiv. site</v>
      </c>
      <c r="M229" s="42" t="str">
        <f>IF($A229="","",IF($J229="X",INDEX(NslpCepGroups!$I:$I,MATCH($C229,NslpCepGroups!$C:$C,0)),""))</f>
        <v>2022 - 2023</v>
      </c>
      <c r="N229" s="45" t="str">
        <f t="shared" si="15"/>
        <v>X</v>
      </c>
    </row>
    <row r="230" spans="1:14" x14ac:dyDescent="0.25">
      <c r="A230" s="25">
        <v>23</v>
      </c>
      <c r="B230" s="30" t="str">
        <f>IF($A230="","",INDEX('LEA-District wide'!$B:$B,MATCH($A230,'LEA-District wide'!$A:$A,0)))</f>
        <v>Kake City Schools</v>
      </c>
      <c r="C230" s="26">
        <v>230010</v>
      </c>
      <c r="D230" s="26" t="s">
        <v>149</v>
      </c>
      <c r="E230" s="6">
        <f>IF($A230="","",IFERROR(INDEX(CEPIdentifiedStudentsSummary!$D:$D,MATCH($C230,CEPIdentifiedStudentsSummary!$A:$A,0)),0))</f>
        <v>103</v>
      </c>
      <c r="F230" s="6">
        <f>IF($A230="","",IFERROR(INDEX(CEPIdentifiedStudentsSummary!$C:$C,MATCH($C230,CEPIdentifiedStudentsSummary!$A:$A,0)),0))</f>
        <v>58</v>
      </c>
      <c r="G230" s="5">
        <f t="shared" si="16"/>
        <v>0.56310679611650483</v>
      </c>
      <c r="H230" s="35" t="str">
        <f t="shared" si="13"/>
        <v/>
      </c>
      <c r="I230" s="35" t="str">
        <f t="shared" si="14"/>
        <v>X</v>
      </c>
      <c r="J230" s="43" t="str">
        <f>IF(IFERROR(INDEX(NslpCepGroups!$E:$E,MATCH($C230,NslpCepGroups!$C:$C,0))="Special Assistance - CEP",FALSE),"X","")</f>
        <v>X</v>
      </c>
      <c r="K230" s="42" t="str">
        <f>IF($A230="","",IF($J230="X",INDEX(NslpCepGroups!$H:$H,MATCH($C230,NslpCepGroups!$C:$C,0)),""))</f>
        <v>2020 - 2021</v>
      </c>
      <c r="L230" s="42" t="str">
        <f>IF($A230="","",IF($J230="X",IF(INDEX(NslpCepGroups!$F:$F,MATCH($C230,NslpCepGroups!$C:$C,0))=0,"Indiv. site",INDEX(NslpCepGroups!$F:$F,MATCH($C230,NslpCepGroups!$C:$C,0))),""))</f>
        <v>Indiv. site</v>
      </c>
      <c r="M230" s="42" t="str">
        <f>IF($A230="","",IF($J230="X",INDEX(NslpCepGroups!$I:$I,MATCH($C230,NslpCepGroups!$C:$C,0)),""))</f>
        <v>2023 - 2024</v>
      </c>
      <c r="N230" s="45" t="str">
        <f t="shared" si="15"/>
        <v/>
      </c>
    </row>
    <row r="231" spans="1:14" x14ac:dyDescent="0.25">
      <c r="A231" s="25">
        <v>55</v>
      </c>
      <c r="B231" s="30" t="str">
        <f>IF($A231="","",INDEX('LEA-District wide'!$B:$B,MATCH($A231,'LEA-District wide'!$A:$A,0)))</f>
        <v>Kashunamiut Schools</v>
      </c>
      <c r="C231" s="26">
        <v>550010</v>
      </c>
      <c r="D231" s="26" t="s">
        <v>150</v>
      </c>
      <c r="E231" s="6">
        <f>IF($A231="","",IFERROR(INDEX(CEPIdentifiedStudentsSummary!$D:$D,MATCH($C231,CEPIdentifiedStudentsSummary!$A:$A,0)),0))</f>
        <v>342</v>
      </c>
      <c r="F231" s="6">
        <f>IF($A231="","",IFERROR(INDEX(CEPIdentifiedStudentsSummary!$C:$C,MATCH($C231,CEPIdentifiedStudentsSummary!$A:$A,0)),0))</f>
        <v>277</v>
      </c>
      <c r="G231" s="5">
        <f t="shared" si="16"/>
        <v>0.8099415204678363</v>
      </c>
      <c r="H231" s="35" t="str">
        <f t="shared" si="13"/>
        <v/>
      </c>
      <c r="I231" s="35" t="str">
        <f t="shared" si="14"/>
        <v>X</v>
      </c>
      <c r="J231" s="43" t="str">
        <f>IF(IFERROR(INDEX(NslpCepGroups!$E:$E,MATCH($C231,NslpCepGroups!$C:$C,0))="Special Assistance - CEP",FALSE),"X","")</f>
        <v>X</v>
      </c>
      <c r="K231" s="42" t="str">
        <f>IF($A231="","",IF($J231="X",INDEX(NslpCepGroups!$H:$H,MATCH($C231,NslpCepGroups!$C:$C,0)),""))</f>
        <v>2021 - 2022</v>
      </c>
      <c r="L231" s="42" t="str">
        <f>IF($A231="","",IF($J231="X",IF(INDEX(NslpCepGroups!$F:$F,MATCH($C231,NslpCepGroups!$C:$C,0))=0,"Indiv. site",INDEX(NslpCepGroups!$F:$F,MATCH($C231,NslpCepGroups!$C:$C,0))),""))</f>
        <v>Indiv. site</v>
      </c>
      <c r="M231" s="42" t="str">
        <f>IF($A231="","",IF($J231="X",INDEX(NslpCepGroups!$I:$I,MATCH($C231,NslpCepGroups!$C:$C,0)),""))</f>
        <v>2024 - 2025</v>
      </c>
      <c r="N231" s="45" t="str">
        <f t="shared" si="15"/>
        <v/>
      </c>
    </row>
    <row r="232" spans="1:14" x14ac:dyDescent="0.25">
      <c r="A232" s="25">
        <v>24</v>
      </c>
      <c r="B232" s="30" t="str">
        <f>IF($A232="","",INDEX('LEA-District wide'!$B:$B,MATCH($A232,'LEA-District wide'!$A:$A,0)))</f>
        <v>Kenai Peninsula Borough Schools</v>
      </c>
      <c r="C232" s="26">
        <v>249010</v>
      </c>
      <c r="D232" s="26" t="s">
        <v>187</v>
      </c>
      <c r="E232" s="6">
        <f>IF($A232="","",IFERROR(INDEX(CEPIdentifiedStudentsSummary!$D:$D,MATCH($C232,CEPIdentifiedStudentsSummary!$A:$A,0)),0))</f>
        <v>186</v>
      </c>
      <c r="F232" s="6">
        <f>IF($A232="","",IFERROR(INDEX(CEPIdentifiedStudentsSummary!$C:$C,MATCH($C232,CEPIdentifiedStudentsSummary!$A:$A,0)),0))</f>
        <v>13</v>
      </c>
      <c r="G232" s="5">
        <f t="shared" si="16"/>
        <v>6.9892473118279563E-2</v>
      </c>
      <c r="H232" s="35" t="str">
        <f t="shared" si="13"/>
        <v/>
      </c>
      <c r="I232" s="35" t="str">
        <f t="shared" si="14"/>
        <v/>
      </c>
      <c r="J232" s="43" t="str">
        <f>IF(IFERROR(INDEX(NslpCepGroups!$E:$E,MATCH($C232,NslpCepGroups!$C:$C,0))="Special Assistance - CEP",FALSE),"X","")</f>
        <v/>
      </c>
      <c r="K232" s="42" t="str">
        <f>IF($A232="","",IF($J232="X",INDEX(NslpCepGroups!$H:$H,MATCH($C232,NslpCepGroups!$C:$C,0)),""))</f>
        <v/>
      </c>
      <c r="L232" s="42" t="str">
        <f>IF($A232="","",IF($J232="X",IF(INDEX(NslpCepGroups!$F:$F,MATCH($C232,NslpCepGroups!$C:$C,0))=0,"Indiv. site",INDEX(NslpCepGroups!$F:$F,MATCH($C232,NslpCepGroups!$C:$C,0))),""))</f>
        <v/>
      </c>
      <c r="M232" s="42" t="str">
        <f>IF($A232="","",IF($J232="X",INDEX(NslpCepGroups!$I:$I,MATCH($C232,NslpCepGroups!$C:$C,0)),""))</f>
        <v/>
      </c>
      <c r="N232" s="45" t="str">
        <f t="shared" si="15"/>
        <v/>
      </c>
    </row>
    <row r="233" spans="1:14" x14ac:dyDescent="0.25">
      <c r="A233" s="25">
        <v>24</v>
      </c>
      <c r="B233" s="30" t="str">
        <f>IF($A233="","",INDEX('LEA-District wide'!$B:$B,MATCH($A233,'LEA-District wide'!$A:$A,0)))</f>
        <v>Kenai Peninsula Borough Schools</v>
      </c>
      <c r="C233" s="26">
        <v>240020</v>
      </c>
      <c r="D233" s="26" t="s">
        <v>152</v>
      </c>
      <c r="E233" s="6">
        <f>IF($A233="","",IFERROR(INDEX(CEPIdentifiedStudentsSummary!$D:$D,MATCH($C233,CEPIdentifiedStudentsSummary!$A:$A,0)),0))</f>
        <v>156</v>
      </c>
      <c r="F233" s="6">
        <f>IF($A233="","",IFERROR(INDEX(CEPIdentifiedStudentsSummary!$C:$C,MATCH($C233,CEPIdentifiedStudentsSummary!$A:$A,0)),0))</f>
        <v>47</v>
      </c>
      <c r="G233" s="5">
        <f t="shared" si="16"/>
        <v>0.30128205128205127</v>
      </c>
      <c r="H233" s="35" t="str">
        <f t="shared" si="13"/>
        <v>X</v>
      </c>
      <c r="I233" s="35" t="str">
        <f t="shared" si="14"/>
        <v/>
      </c>
      <c r="J233" s="43" t="str">
        <f>IF(IFERROR(INDEX(NslpCepGroups!$E:$E,MATCH($C233,NslpCepGroups!$C:$C,0))="Special Assistance - CEP",FALSE),"X","")</f>
        <v/>
      </c>
      <c r="K233" s="42" t="str">
        <f>IF($A233="","",IF($J233="X",INDEX(NslpCepGroups!$H:$H,MATCH($C233,NslpCepGroups!$C:$C,0)),""))</f>
        <v/>
      </c>
      <c r="L233" s="42" t="str">
        <f>IF($A233="","",IF($J233="X",IF(INDEX(NslpCepGroups!$F:$F,MATCH($C233,NslpCepGroups!$C:$C,0))=0,"Indiv. site",INDEX(NslpCepGroups!$F:$F,MATCH($C233,NslpCepGroups!$C:$C,0))),""))</f>
        <v/>
      </c>
      <c r="M233" s="42" t="str">
        <f>IF($A233="","",IF($J233="X",INDEX(NslpCepGroups!$I:$I,MATCH($C233,NslpCepGroups!$C:$C,0)),""))</f>
        <v/>
      </c>
      <c r="N233" s="45" t="str">
        <f t="shared" si="15"/>
        <v/>
      </c>
    </row>
    <row r="234" spans="1:14" x14ac:dyDescent="0.25">
      <c r="A234" s="25">
        <v>24</v>
      </c>
      <c r="B234" s="30" t="str">
        <f>IF($A234="","",INDEX('LEA-District wide'!$B:$B,MATCH($A234,'LEA-District wide'!$A:$A,0)))</f>
        <v>Kenai Peninsula Borough Schools</v>
      </c>
      <c r="C234" s="26">
        <v>247010</v>
      </c>
      <c r="D234" s="26" t="s">
        <v>182</v>
      </c>
      <c r="E234" s="6">
        <f>IF($A234="","",IFERROR(INDEX(CEPIdentifiedStudentsSummary!$D:$D,MATCH($C234,CEPIdentifiedStudentsSummary!$A:$A,0)),0))</f>
        <v>1145</v>
      </c>
      <c r="F234" s="6">
        <f>IF($A234="","",IFERROR(INDEX(CEPIdentifiedStudentsSummary!$C:$C,MATCH($C234,CEPIdentifiedStudentsSummary!$A:$A,0)),0))</f>
        <v>224</v>
      </c>
      <c r="G234" s="5">
        <f t="shared" si="16"/>
        <v>0.19563318777292577</v>
      </c>
      <c r="H234" s="35" t="str">
        <f t="shared" si="13"/>
        <v/>
      </c>
      <c r="I234" s="35" t="str">
        <f t="shared" si="14"/>
        <v/>
      </c>
      <c r="J234" s="43" t="str">
        <f>IF(IFERROR(INDEX(NslpCepGroups!$E:$E,MATCH($C234,NslpCepGroups!$C:$C,0))="Special Assistance - CEP",FALSE),"X","")</f>
        <v/>
      </c>
      <c r="K234" s="42" t="str">
        <f>IF($A234="","",IF($J234="X",INDEX(NslpCepGroups!$H:$H,MATCH($C234,NslpCepGroups!$C:$C,0)),""))</f>
        <v/>
      </c>
      <c r="L234" s="42" t="str">
        <f>IF($A234="","",IF($J234="X",IF(INDEX(NslpCepGroups!$F:$F,MATCH($C234,NslpCepGroups!$C:$C,0))=0,"Indiv. site",INDEX(NslpCepGroups!$F:$F,MATCH($C234,NslpCepGroups!$C:$C,0))),""))</f>
        <v/>
      </c>
      <c r="M234" s="42" t="str">
        <f>IF($A234="","",IF($J234="X",INDEX(NslpCepGroups!$I:$I,MATCH($C234,NslpCepGroups!$C:$C,0)),""))</f>
        <v/>
      </c>
      <c r="N234" s="45" t="str">
        <f t="shared" si="15"/>
        <v/>
      </c>
    </row>
    <row r="235" spans="1:14" x14ac:dyDescent="0.25">
      <c r="A235" s="25">
        <v>24</v>
      </c>
      <c r="B235" s="30" t="str">
        <f>IF($A235="","",INDEX('LEA-District wide'!$B:$B,MATCH($A235,'LEA-District wide'!$A:$A,0)))</f>
        <v>Kenai Peninsula Borough Schools</v>
      </c>
      <c r="C235" s="26">
        <v>240040</v>
      </c>
      <c r="D235" s="26" t="s">
        <v>662</v>
      </c>
      <c r="E235" s="6">
        <f>IF($A235="","",IFERROR(INDEX(CEPIdentifiedStudentsSummary!$D:$D,MATCH($C235,CEPIdentifiedStudentsSummary!$A:$A,0)),0))</f>
        <v>20</v>
      </c>
      <c r="F235" s="6">
        <f>IF($A235="","",IFERROR(INDEX(CEPIdentifiedStudentsSummary!$C:$C,MATCH($C235,CEPIdentifiedStudentsSummary!$A:$A,0)),0))</f>
        <v>1</v>
      </c>
      <c r="G235" s="5">
        <f t="shared" si="16"/>
        <v>0.05</v>
      </c>
      <c r="H235" s="35" t="str">
        <f t="shared" si="13"/>
        <v/>
      </c>
      <c r="I235" s="35" t="str">
        <f t="shared" si="14"/>
        <v/>
      </c>
      <c r="J235" s="41" t="str">
        <f>IF(IFERROR(INDEX(NslpCepGroups!$E:$E,MATCH($C235,NslpCepGroups!$C:$C,0))="Special Assistance - CEP",FALSE),"X","")</f>
        <v/>
      </c>
      <c r="K235" s="42" t="str">
        <f>IF($A235="","",IF($J235="X",INDEX(NslpCepGroups!$H:$H,MATCH($C235,NslpCepGroups!$C:$C,0)),""))</f>
        <v/>
      </c>
      <c r="L235" s="42" t="str">
        <f>IF($A235="","",IF($J235="X",IF(INDEX(NslpCepGroups!$F:$F,MATCH($C235,NslpCepGroups!$C:$C,0))=0,"Indiv. site",INDEX(NslpCepGroups!$F:$F,MATCH($C235,NslpCepGroups!$C:$C,0))),""))</f>
        <v/>
      </c>
      <c r="M235" s="42" t="str">
        <f>IF($A235="","",IF($J235="X",INDEX(NslpCepGroups!$I:$I,MATCH($C235,NslpCepGroups!$C:$C,0)),""))</f>
        <v/>
      </c>
      <c r="N235" s="45" t="str">
        <f t="shared" si="15"/>
        <v/>
      </c>
    </row>
    <row r="236" spans="1:14" x14ac:dyDescent="0.25">
      <c r="A236" s="25">
        <v>24</v>
      </c>
      <c r="B236" s="30" t="str">
        <f>IF($A236="","",INDEX('LEA-District wide'!$B:$B,MATCH($A236,'LEA-District wide'!$A:$A,0)))</f>
        <v>Kenai Peninsula Borough Schools</v>
      </c>
      <c r="C236" s="26">
        <v>249030</v>
      </c>
      <c r="D236" s="26" t="s">
        <v>188</v>
      </c>
      <c r="E236" s="6">
        <f>IF($A236="","",IFERROR(INDEX(CEPIdentifiedStudentsSummary!$D:$D,MATCH($C236,CEPIdentifiedStudentsSummary!$A:$A,0)),0))</f>
        <v>107</v>
      </c>
      <c r="F236" s="6">
        <f>IF($A236="","",IFERROR(INDEX(CEPIdentifiedStudentsSummary!$C:$C,MATCH($C236,CEPIdentifiedStudentsSummary!$A:$A,0)),0))</f>
        <v>23</v>
      </c>
      <c r="G236" s="5">
        <f t="shared" si="16"/>
        <v>0.21495327102803738</v>
      </c>
      <c r="H236" s="35" t="str">
        <f t="shared" si="13"/>
        <v/>
      </c>
      <c r="I236" s="35" t="str">
        <f t="shared" si="14"/>
        <v/>
      </c>
      <c r="J236" s="43" t="str">
        <f>IF(IFERROR(INDEX(NslpCepGroups!$E:$E,MATCH($C236,NslpCepGroups!$C:$C,0))="Special Assistance - CEP",FALSE),"X","")</f>
        <v/>
      </c>
      <c r="K236" s="42" t="str">
        <f>IF($A236="","",IF($J236="X",INDEX(NslpCepGroups!$H:$H,MATCH($C236,NslpCepGroups!$C:$C,0)),""))</f>
        <v/>
      </c>
      <c r="L236" s="42" t="str">
        <f>IF($A236="","",IF($J236="X",IF(INDEX(NslpCepGroups!$F:$F,MATCH($C236,NslpCepGroups!$C:$C,0))=0,"Indiv. site",INDEX(NslpCepGroups!$F:$F,MATCH($C236,NslpCepGroups!$C:$C,0))),""))</f>
        <v/>
      </c>
      <c r="M236" s="42" t="str">
        <f>IF($A236="","",IF($J236="X",INDEX(NslpCepGroups!$I:$I,MATCH($C236,NslpCepGroups!$C:$C,0)),""))</f>
        <v/>
      </c>
      <c r="N236" s="45" t="str">
        <f t="shared" si="15"/>
        <v/>
      </c>
    </row>
    <row r="237" spans="1:14" x14ac:dyDescent="0.25">
      <c r="A237" s="25">
        <v>24</v>
      </c>
      <c r="B237" s="30" t="str">
        <f>IF($A237="","",INDEX('LEA-District wide'!$B:$B,MATCH($A237,'LEA-District wide'!$A:$A,0)))</f>
        <v>Kenai Peninsula Borough Schools</v>
      </c>
      <c r="C237" s="26">
        <v>247020</v>
      </c>
      <c r="D237" s="26" t="s">
        <v>183</v>
      </c>
      <c r="E237" s="6">
        <f>IF($A237="","",IFERROR(INDEX(CEPIdentifiedStudentsSummary!$D:$D,MATCH($C237,CEPIdentifiedStudentsSummary!$A:$A,0)),0))</f>
        <v>37</v>
      </c>
      <c r="F237" s="6">
        <f>IF($A237="","",IFERROR(INDEX(CEPIdentifiedStudentsSummary!$C:$C,MATCH($C237,CEPIdentifiedStudentsSummary!$A:$A,0)),0))</f>
        <v>15</v>
      </c>
      <c r="G237" s="5">
        <f t="shared" si="16"/>
        <v>0.40540540540540543</v>
      </c>
      <c r="H237" s="35" t="str">
        <f t="shared" si="13"/>
        <v/>
      </c>
      <c r="I237" s="35" t="str">
        <f t="shared" si="14"/>
        <v>X</v>
      </c>
      <c r="J237" s="41" t="str">
        <f>IF(IFERROR(INDEX(NslpCepGroups!$E:$E,MATCH($C237,NslpCepGroups!$C:$C,0))="Special Assistance - CEP",FALSE),"X","")</f>
        <v/>
      </c>
      <c r="K237" s="42" t="str">
        <f>IF($A237="","",IF($J237="X",INDEX(NslpCepGroups!$H:$H,MATCH($C237,NslpCepGroups!$C:$C,0)),""))</f>
        <v/>
      </c>
      <c r="L237" s="42" t="str">
        <f>IF($A237="","",IF($J237="X",IF(INDEX(NslpCepGroups!$F:$F,MATCH($C237,NslpCepGroups!$C:$C,0))=0,"Indiv. site",INDEX(NslpCepGroups!$F:$F,MATCH($C237,NslpCepGroups!$C:$C,0))),""))</f>
        <v/>
      </c>
      <c r="M237" s="42" t="str">
        <f>IF($A237="","",IF($J237="X",INDEX(NslpCepGroups!$I:$I,MATCH($C237,NslpCepGroups!$C:$C,0)),""))</f>
        <v/>
      </c>
      <c r="N237" s="45" t="str">
        <f t="shared" si="15"/>
        <v/>
      </c>
    </row>
    <row r="238" spans="1:14" x14ac:dyDescent="0.25">
      <c r="A238" s="25">
        <v>24</v>
      </c>
      <c r="B238" s="30" t="str">
        <f>IF($A238="","",INDEX('LEA-District wide'!$B:$B,MATCH($A238,'LEA-District wide'!$A:$A,0)))</f>
        <v>Kenai Peninsula Borough Schools</v>
      </c>
      <c r="C238" s="26">
        <v>240080</v>
      </c>
      <c r="D238" s="26" t="s">
        <v>157</v>
      </c>
      <c r="E238" s="6">
        <f>IF($A238="","",IFERROR(INDEX(CEPIdentifiedStudentsSummary!$D:$D,MATCH($C238,CEPIdentifiedStudentsSummary!$A:$A,0)),0))</f>
        <v>354</v>
      </c>
      <c r="F238" s="6">
        <f>IF($A238="","",IFERROR(INDEX(CEPIdentifiedStudentsSummary!$C:$C,MATCH($C238,CEPIdentifiedStudentsSummary!$A:$A,0)),0))</f>
        <v>61</v>
      </c>
      <c r="G238" s="5">
        <f t="shared" si="16"/>
        <v>0.17231638418079095</v>
      </c>
      <c r="H238" s="35" t="str">
        <f t="shared" si="13"/>
        <v/>
      </c>
      <c r="I238" s="35" t="str">
        <f t="shared" si="14"/>
        <v/>
      </c>
      <c r="J238" s="43" t="str">
        <f>IF(IFERROR(INDEX(NslpCepGroups!$E:$E,MATCH($C238,NslpCepGroups!$C:$C,0))="Special Assistance - CEP",FALSE),"X","")</f>
        <v/>
      </c>
      <c r="K238" s="42" t="str">
        <f>IF($A238="","",IF($J238="X",INDEX(NslpCepGroups!$H:$H,MATCH($C238,NslpCepGroups!$C:$C,0)),""))</f>
        <v/>
      </c>
      <c r="L238" s="42" t="str">
        <f>IF($A238="","",IF($J238="X",IF(INDEX(NslpCepGroups!$F:$F,MATCH($C238,NslpCepGroups!$C:$C,0))=0,"Indiv. site",INDEX(NslpCepGroups!$F:$F,MATCH($C238,NslpCepGroups!$C:$C,0))),""))</f>
        <v/>
      </c>
      <c r="M238" s="42" t="str">
        <f>IF($A238="","",IF($J238="X",INDEX(NslpCepGroups!$I:$I,MATCH($C238,NslpCepGroups!$C:$C,0)),""))</f>
        <v/>
      </c>
      <c r="N238" s="45" t="str">
        <f t="shared" si="15"/>
        <v/>
      </c>
    </row>
    <row r="239" spans="1:14" x14ac:dyDescent="0.25">
      <c r="A239" s="25">
        <v>24</v>
      </c>
      <c r="B239" s="30" t="str">
        <f>IF($A239="","",INDEX('LEA-District wide'!$B:$B,MATCH($A239,'LEA-District wide'!$A:$A,0)))</f>
        <v>Kenai Peninsula Borough Schools</v>
      </c>
      <c r="C239" s="26">
        <v>240320</v>
      </c>
      <c r="D239" s="26" t="s">
        <v>5</v>
      </c>
      <c r="E239" s="6">
        <f>IF($A239="","",IFERROR(INDEX(CEPIdentifiedStudentsSummary!$D:$D,MATCH($C239,CEPIdentifiedStudentsSummary!$A:$A,0)),0))</f>
        <v>168</v>
      </c>
      <c r="F239" s="6">
        <f>IF($A239="","",IFERROR(INDEX(CEPIdentifiedStudentsSummary!$C:$C,MATCH($C239,CEPIdentifiedStudentsSummary!$A:$A,0)),0))</f>
        <v>39</v>
      </c>
      <c r="G239" s="5">
        <f t="shared" si="16"/>
        <v>0.23214285714285715</v>
      </c>
      <c r="H239" s="35" t="str">
        <f t="shared" si="13"/>
        <v/>
      </c>
      <c r="I239" s="35" t="str">
        <f t="shared" si="14"/>
        <v/>
      </c>
      <c r="J239" s="43" t="str">
        <f>IF(IFERROR(INDEX(NslpCepGroups!$E:$E,MATCH($C239,NslpCepGroups!$C:$C,0))="Special Assistance - CEP",FALSE),"X","")</f>
        <v/>
      </c>
      <c r="K239" s="42" t="str">
        <f>IF($A239="","",IF($J239="X",INDEX(NslpCepGroups!$H:$H,MATCH($C239,NslpCepGroups!$C:$C,0)),""))</f>
        <v/>
      </c>
      <c r="L239" s="42" t="str">
        <f>IF($A239="","",IF($J239="X",IF(INDEX(NslpCepGroups!$F:$F,MATCH($C239,NslpCepGroups!$C:$C,0))=0,"Indiv. site",INDEX(NslpCepGroups!$F:$F,MATCH($C239,NslpCepGroups!$C:$C,0))),""))</f>
        <v/>
      </c>
      <c r="M239" s="42" t="str">
        <f>IF($A239="","",IF($J239="X",INDEX(NslpCepGroups!$I:$I,MATCH($C239,NslpCepGroups!$C:$C,0)),""))</f>
        <v/>
      </c>
      <c r="N239" s="45" t="str">
        <f t="shared" si="15"/>
        <v/>
      </c>
    </row>
    <row r="240" spans="1:14" x14ac:dyDescent="0.25">
      <c r="A240" s="25">
        <v>24</v>
      </c>
      <c r="B240" s="30" t="str">
        <f>IF($A240="","",INDEX('LEA-District wide'!$B:$B,MATCH($A240,'LEA-District wide'!$A:$A,0)))</f>
        <v>Kenai Peninsula Borough Schools</v>
      </c>
      <c r="C240" s="26">
        <v>240010</v>
      </c>
      <c r="D240" s="26" t="s">
        <v>151</v>
      </c>
      <c r="E240" s="6">
        <f>IF($A240="","",IFERROR(INDEX(CEPIdentifiedStudentsSummary!$D:$D,MATCH($C240,CEPIdentifiedStudentsSummary!$A:$A,0)),0))</f>
        <v>0</v>
      </c>
      <c r="F240" s="6">
        <f>IF($A240="","",IFERROR(INDEX(CEPIdentifiedStudentsSummary!$C:$C,MATCH($C240,CEPIdentifiedStudentsSummary!$A:$A,0)),0))</f>
        <v>0</v>
      </c>
      <c r="G240" s="5" t="str">
        <f t="shared" si="16"/>
        <v>N/A</v>
      </c>
      <c r="H240" s="35" t="str">
        <f t="shared" si="13"/>
        <v/>
      </c>
      <c r="I240" s="35" t="str">
        <f t="shared" si="14"/>
        <v/>
      </c>
      <c r="J240" s="43" t="str">
        <f>IF(IFERROR(INDEX(NslpCepGroups!$E:$E,MATCH($C240,NslpCepGroups!$C:$C,0))="Special Assistance - CEP",FALSE),"X","")</f>
        <v/>
      </c>
      <c r="K240" s="42" t="str">
        <f>IF($A240="","",IF($J240="X",INDEX(NslpCepGroups!$H:$H,MATCH($C240,NslpCepGroups!$C:$C,0)),""))</f>
        <v/>
      </c>
      <c r="L240" s="42" t="str">
        <f>IF($A240="","",IF($J240="X",IF(INDEX(NslpCepGroups!$F:$F,MATCH($C240,NslpCepGroups!$C:$C,0))=0,"Indiv. site",INDEX(NslpCepGroups!$F:$F,MATCH($C240,NslpCepGroups!$C:$C,0))),""))</f>
        <v/>
      </c>
      <c r="M240" s="42" t="str">
        <f>IF($A240="","",IF($J240="X",INDEX(NslpCepGroups!$I:$I,MATCH($C240,NslpCepGroups!$C:$C,0)),""))</f>
        <v/>
      </c>
      <c r="N240" s="45" t="str">
        <f t="shared" si="15"/>
        <v/>
      </c>
    </row>
    <row r="241" spans="1:14" x14ac:dyDescent="0.25">
      <c r="A241" s="25">
        <v>24</v>
      </c>
      <c r="B241" s="30" t="str">
        <f>IF($A241="","",INDEX('LEA-District wide'!$B:$B,MATCH($A241,'LEA-District wide'!$A:$A,0)))</f>
        <v>Kenai Peninsula Borough Schools</v>
      </c>
      <c r="C241" s="26">
        <v>240420</v>
      </c>
      <c r="D241" s="26" t="s">
        <v>179</v>
      </c>
      <c r="E241" s="6">
        <f>IF($A241="","",IFERROR(INDEX(CEPIdentifiedStudentsSummary!$D:$D,MATCH($C241,CEPIdentifiedStudentsSummary!$A:$A,0)),0))</f>
        <v>28</v>
      </c>
      <c r="F241" s="6">
        <f>IF($A241="","",IFERROR(INDEX(CEPIdentifiedStudentsSummary!$C:$C,MATCH($C241,CEPIdentifiedStudentsSummary!$A:$A,0)),0))</f>
        <v>20</v>
      </c>
      <c r="G241" s="5">
        <f t="shared" si="16"/>
        <v>0.7142857142857143</v>
      </c>
      <c r="H241" s="35" t="str">
        <f t="shared" si="13"/>
        <v/>
      </c>
      <c r="I241" s="35" t="str">
        <f t="shared" si="14"/>
        <v>X</v>
      </c>
      <c r="J241" s="41" t="str">
        <f>IF(IFERROR(INDEX(NslpCepGroups!$E:$E,MATCH($C241,NslpCepGroups!$C:$C,0))="Special Assistance - CEP",FALSE),"X","")</f>
        <v/>
      </c>
      <c r="K241" s="42" t="str">
        <f>IF($A241="","",IF($J241="X",INDEX(NslpCepGroups!$H:$H,MATCH($C241,NslpCepGroups!$C:$C,0)),""))</f>
        <v/>
      </c>
      <c r="L241" s="42" t="str">
        <f>IF($A241="","",IF($J241="X",IF(INDEX(NslpCepGroups!$F:$F,MATCH($C241,NslpCepGroups!$C:$C,0))=0,"Indiv. site",INDEX(NslpCepGroups!$F:$F,MATCH($C241,NslpCepGroups!$C:$C,0))),""))</f>
        <v/>
      </c>
      <c r="M241" s="42" t="str">
        <f>IF($A241="","",IF($J241="X",INDEX(NslpCepGroups!$I:$I,MATCH($C241,NslpCepGroups!$C:$C,0)),""))</f>
        <v/>
      </c>
      <c r="N241" s="45" t="str">
        <f t="shared" si="15"/>
        <v/>
      </c>
    </row>
    <row r="242" spans="1:14" x14ac:dyDescent="0.25">
      <c r="A242" s="25">
        <v>24</v>
      </c>
      <c r="B242" s="30" t="str">
        <f>IF($A242="","",INDEX('LEA-District wide'!$B:$B,MATCH($A242,'LEA-District wide'!$A:$A,0)))</f>
        <v>Kenai Peninsula Borough Schools</v>
      </c>
      <c r="C242" s="26">
        <v>249050</v>
      </c>
      <c r="D242" s="26" t="s">
        <v>440</v>
      </c>
      <c r="E242" s="6">
        <f>IF($A242="","",IFERROR(INDEX(CEPIdentifiedStudentsSummary!$D:$D,MATCH($C242,CEPIdentifiedStudentsSummary!$A:$A,0)),0))</f>
        <v>225</v>
      </c>
      <c r="F242" s="6">
        <f>IF($A242="","",IFERROR(INDEX(CEPIdentifiedStudentsSummary!$C:$C,MATCH($C242,CEPIdentifiedStudentsSummary!$A:$A,0)),0))</f>
        <v>56</v>
      </c>
      <c r="G242" s="5">
        <f t="shared" si="16"/>
        <v>0.24888888888888888</v>
      </c>
      <c r="H242" s="35" t="str">
        <f t="shared" si="13"/>
        <v/>
      </c>
      <c r="I242" s="35" t="str">
        <f t="shared" si="14"/>
        <v/>
      </c>
      <c r="J242" s="43" t="str">
        <f>IF(IFERROR(INDEX(NslpCepGroups!$E:$E,MATCH($C242,NslpCepGroups!$C:$C,0))="Special Assistance - CEP",FALSE),"X","")</f>
        <v/>
      </c>
      <c r="K242" s="42" t="str">
        <f>IF($A242="","",IF($J242="X",INDEX(NslpCepGroups!$H:$H,MATCH($C242,NslpCepGroups!$C:$C,0)),""))</f>
        <v/>
      </c>
      <c r="L242" s="42" t="str">
        <f>IF($A242="","",IF($J242="X",IF(INDEX(NslpCepGroups!$F:$F,MATCH($C242,NslpCepGroups!$C:$C,0))=0,"Indiv. site",INDEX(NslpCepGroups!$F:$F,MATCH($C242,NslpCepGroups!$C:$C,0))),""))</f>
        <v/>
      </c>
      <c r="M242" s="42" t="str">
        <f>IF($A242="","",IF($J242="X",INDEX(NslpCepGroups!$I:$I,MATCH($C242,NslpCepGroups!$C:$C,0)),""))</f>
        <v/>
      </c>
      <c r="N242" s="45" t="str">
        <f t="shared" si="15"/>
        <v/>
      </c>
    </row>
    <row r="243" spans="1:14" x14ac:dyDescent="0.25">
      <c r="A243" s="25">
        <v>24</v>
      </c>
      <c r="B243" s="30" t="str">
        <f>IF($A243="","",INDEX('LEA-District wide'!$B:$B,MATCH($A243,'LEA-District wide'!$A:$A,0)))</f>
        <v>Kenai Peninsula Borough Schools</v>
      </c>
      <c r="C243" s="26">
        <v>240140</v>
      </c>
      <c r="D243" s="26" t="s">
        <v>162</v>
      </c>
      <c r="E243" s="6">
        <f>IF($A243="","",IFERROR(INDEX(CEPIdentifiedStudentsSummary!$D:$D,MATCH($C243,CEPIdentifiedStudentsSummary!$A:$A,0)),0))</f>
        <v>427</v>
      </c>
      <c r="F243" s="6">
        <f>IF($A243="","",IFERROR(INDEX(CEPIdentifiedStudentsSummary!$C:$C,MATCH($C243,CEPIdentifiedStudentsSummary!$A:$A,0)),0))</f>
        <v>108</v>
      </c>
      <c r="G243" s="5">
        <f t="shared" si="16"/>
        <v>0.25292740046838408</v>
      </c>
      <c r="H243" s="35" t="str">
        <f t="shared" si="13"/>
        <v/>
      </c>
      <c r="I243" s="35" t="str">
        <f t="shared" si="14"/>
        <v/>
      </c>
      <c r="J243" s="43" t="str">
        <f>IF(IFERROR(INDEX(NslpCepGroups!$E:$E,MATCH($C243,NslpCepGroups!$C:$C,0))="Special Assistance - CEP",FALSE),"X","")</f>
        <v/>
      </c>
      <c r="K243" s="42" t="str">
        <f>IF($A243="","",IF($J243="X",INDEX(NslpCepGroups!$H:$H,MATCH($C243,NslpCepGroups!$C:$C,0)),""))</f>
        <v/>
      </c>
      <c r="L243" s="42" t="str">
        <f>IF($A243="","",IF($J243="X",IF(INDEX(NslpCepGroups!$F:$F,MATCH($C243,NslpCepGroups!$C:$C,0))=0,"Indiv. site",INDEX(NslpCepGroups!$F:$F,MATCH($C243,NslpCepGroups!$C:$C,0))),""))</f>
        <v/>
      </c>
      <c r="M243" s="42" t="str">
        <f>IF($A243="","",IF($J243="X",INDEX(NslpCepGroups!$I:$I,MATCH($C243,NslpCepGroups!$C:$C,0)),""))</f>
        <v/>
      </c>
      <c r="N243" s="45" t="str">
        <f t="shared" si="15"/>
        <v/>
      </c>
    </row>
    <row r="244" spans="1:14" x14ac:dyDescent="0.25">
      <c r="A244" s="25">
        <v>24</v>
      </c>
      <c r="B244" s="30" t="str">
        <f>IF($A244="","",INDEX('LEA-District wide'!$B:$B,MATCH($A244,'LEA-District wide'!$A:$A,0)))</f>
        <v>Kenai Peninsula Borough Schools</v>
      </c>
      <c r="C244" s="26">
        <v>247030</v>
      </c>
      <c r="D244" s="26" t="s">
        <v>184</v>
      </c>
      <c r="E244" s="6">
        <f>IF($A244="","",IFERROR(INDEX(CEPIdentifiedStudentsSummary!$D:$D,MATCH($C244,CEPIdentifiedStudentsSummary!$A:$A,0)),0))</f>
        <v>60</v>
      </c>
      <c r="F244" s="6">
        <f>IF($A244="","",IFERROR(INDEX(CEPIdentifiedStudentsSummary!$C:$C,MATCH($C244,CEPIdentifiedStudentsSummary!$A:$A,0)),0))</f>
        <v>27</v>
      </c>
      <c r="G244" s="5">
        <f t="shared" si="16"/>
        <v>0.45</v>
      </c>
      <c r="H244" s="35" t="str">
        <f t="shared" si="13"/>
        <v/>
      </c>
      <c r="I244" s="35" t="str">
        <f t="shared" si="14"/>
        <v>X</v>
      </c>
      <c r="J244" s="43" t="str">
        <f>IF(IFERROR(INDEX(NslpCepGroups!$E:$E,MATCH($C244,NslpCepGroups!$C:$C,0))="Special Assistance - CEP",FALSE),"X","")</f>
        <v/>
      </c>
      <c r="K244" s="42" t="str">
        <f>IF($A244="","",IF($J244="X",INDEX(NslpCepGroups!$H:$H,MATCH($C244,NslpCepGroups!$C:$C,0)),""))</f>
        <v/>
      </c>
      <c r="L244" s="42" t="str">
        <f>IF($A244="","",IF($J244="X",IF(INDEX(NslpCepGroups!$F:$F,MATCH($C244,NslpCepGroups!$C:$C,0))=0,"Indiv. site",INDEX(NslpCepGroups!$F:$F,MATCH($C244,NslpCepGroups!$C:$C,0))),""))</f>
        <v/>
      </c>
      <c r="M244" s="42" t="str">
        <f>IF($A244="","",IF($J244="X",INDEX(NslpCepGroups!$I:$I,MATCH($C244,NslpCepGroups!$C:$C,0)),""))</f>
        <v/>
      </c>
      <c r="N244" s="45" t="str">
        <f t="shared" si="15"/>
        <v/>
      </c>
    </row>
    <row r="245" spans="1:14" x14ac:dyDescent="0.25">
      <c r="A245" s="25">
        <v>24</v>
      </c>
      <c r="B245" s="30" t="str">
        <f>IF($A245="","",INDEX('LEA-District wide'!$B:$B,MATCH($A245,'LEA-District wide'!$A:$A,0)))</f>
        <v>Kenai Peninsula Borough Schools</v>
      </c>
      <c r="C245" s="26">
        <v>240090</v>
      </c>
      <c r="D245" s="26" t="s">
        <v>158</v>
      </c>
      <c r="E245" s="6">
        <f>IF($A245="","",IFERROR(INDEX(CEPIdentifiedStudentsSummary!$D:$D,MATCH($C245,CEPIdentifiedStudentsSummary!$A:$A,0)),0))</f>
        <v>451</v>
      </c>
      <c r="F245" s="6">
        <f>IF($A245="","",IFERROR(INDEX(CEPIdentifiedStudentsSummary!$C:$C,MATCH($C245,CEPIdentifiedStudentsSummary!$A:$A,0)),0))</f>
        <v>89</v>
      </c>
      <c r="G245" s="5">
        <f t="shared" si="16"/>
        <v>0.19733924611973391</v>
      </c>
      <c r="H245" s="35" t="str">
        <f t="shared" si="13"/>
        <v/>
      </c>
      <c r="I245" s="35" t="str">
        <f t="shared" si="14"/>
        <v/>
      </c>
      <c r="J245" s="43" t="str">
        <f>IF(IFERROR(INDEX(NslpCepGroups!$E:$E,MATCH($C245,NslpCepGroups!$C:$C,0))="Special Assistance - CEP",FALSE),"X","")</f>
        <v/>
      </c>
      <c r="K245" s="42" t="str">
        <f>IF($A245="","",IF($J245="X",INDEX(NslpCepGroups!$H:$H,MATCH($C245,NslpCepGroups!$C:$C,0)),""))</f>
        <v/>
      </c>
      <c r="L245" s="42" t="str">
        <f>IF($A245="","",IF($J245="X",IF(INDEX(NslpCepGroups!$F:$F,MATCH($C245,NslpCepGroups!$C:$C,0))=0,"Indiv. site",INDEX(NslpCepGroups!$F:$F,MATCH($C245,NslpCepGroups!$C:$C,0))),""))</f>
        <v/>
      </c>
      <c r="M245" s="42" t="str">
        <f>IF($A245="","",IF($J245="X",INDEX(NslpCepGroups!$I:$I,MATCH($C245,NslpCepGroups!$C:$C,0)),""))</f>
        <v/>
      </c>
      <c r="N245" s="45" t="str">
        <f t="shared" si="15"/>
        <v/>
      </c>
    </row>
    <row r="246" spans="1:14" x14ac:dyDescent="0.25">
      <c r="A246" s="25">
        <v>24</v>
      </c>
      <c r="B246" s="30" t="str">
        <f>IF($A246="","",INDEX('LEA-District wide'!$B:$B,MATCH($A246,'LEA-District wide'!$A:$A,0)))</f>
        <v>Kenai Peninsula Borough Schools</v>
      </c>
      <c r="C246" s="26">
        <v>240110</v>
      </c>
      <c r="D246" s="26" t="s">
        <v>159</v>
      </c>
      <c r="E246" s="6">
        <f>IF($A246="","",IFERROR(INDEX(CEPIdentifiedStudentsSummary!$D:$D,MATCH($C246,CEPIdentifiedStudentsSummary!$A:$A,0)),0))</f>
        <v>427</v>
      </c>
      <c r="F246" s="6">
        <f>IF($A246="","",IFERROR(INDEX(CEPIdentifiedStudentsSummary!$C:$C,MATCH($C246,CEPIdentifiedStudentsSummary!$A:$A,0)),0))</f>
        <v>121</v>
      </c>
      <c r="G246" s="5">
        <f t="shared" si="16"/>
        <v>0.28337236533957844</v>
      </c>
      <c r="H246" s="35" t="str">
        <f t="shared" si="13"/>
        <v/>
      </c>
      <c r="I246" s="35" t="str">
        <f t="shared" si="14"/>
        <v/>
      </c>
      <c r="J246" s="43" t="str">
        <f>IF(IFERROR(INDEX(NslpCepGroups!$E:$E,MATCH($C246,NslpCepGroups!$C:$C,0))="Special Assistance - CEP",FALSE),"X","")</f>
        <v/>
      </c>
      <c r="K246" s="42" t="str">
        <f>IF($A246="","",IF($J246="X",INDEX(NslpCepGroups!$H:$H,MATCH($C246,NslpCepGroups!$C:$C,0)),""))</f>
        <v/>
      </c>
      <c r="L246" s="42" t="str">
        <f>IF($A246="","",IF($J246="X",IF(INDEX(NslpCepGroups!$F:$F,MATCH($C246,NslpCepGroups!$C:$C,0))=0,"Indiv. site",INDEX(NslpCepGroups!$F:$F,MATCH($C246,NslpCepGroups!$C:$C,0))),""))</f>
        <v/>
      </c>
      <c r="M246" s="42" t="str">
        <f>IF($A246="","",IF($J246="X",INDEX(NslpCepGroups!$I:$I,MATCH($C246,NslpCepGroups!$C:$C,0)),""))</f>
        <v/>
      </c>
      <c r="N246" s="45" t="str">
        <f t="shared" si="15"/>
        <v/>
      </c>
    </row>
    <row r="247" spans="1:14" x14ac:dyDescent="0.25">
      <c r="A247" s="25">
        <v>24</v>
      </c>
      <c r="B247" s="30" t="str">
        <f>IF($A247="","",INDEX('LEA-District wide'!$B:$B,MATCH($A247,'LEA-District wide'!$A:$A,0)))</f>
        <v>Kenai Peninsula Borough Schools</v>
      </c>
      <c r="C247" s="26">
        <v>247050</v>
      </c>
      <c r="D247" s="26" t="s">
        <v>185</v>
      </c>
      <c r="E247" s="6">
        <f>IF($A247="","",IFERROR(INDEX(CEPIdentifiedStudentsSummary!$D:$D,MATCH($C247,CEPIdentifiedStudentsSummary!$A:$A,0)),0))</f>
        <v>7</v>
      </c>
      <c r="F247" s="6">
        <f>IF($A247="","",IFERROR(INDEX(CEPIdentifiedStudentsSummary!$C:$C,MATCH($C247,CEPIdentifiedStudentsSummary!$A:$A,0)),0))</f>
        <v>2</v>
      </c>
      <c r="G247" s="5">
        <f t="shared" si="16"/>
        <v>0.2857142857142857</v>
      </c>
      <c r="H247" s="35" t="str">
        <f t="shared" si="13"/>
        <v/>
      </c>
      <c r="I247" s="35" t="str">
        <f t="shared" si="14"/>
        <v/>
      </c>
      <c r="J247" s="41" t="str">
        <f>IF(IFERROR(INDEX(NslpCepGroups!$E:$E,MATCH($C247,NslpCepGroups!$C:$C,0))="Special Assistance - CEP",FALSE),"X","")</f>
        <v/>
      </c>
      <c r="K247" s="42" t="str">
        <f>IF($A247="","",IF($J247="X",INDEX(NslpCepGroups!$H:$H,MATCH($C247,NslpCepGroups!$C:$C,0)),""))</f>
        <v/>
      </c>
      <c r="L247" s="42" t="str">
        <f>IF($A247="","",IF($J247="X",IF(INDEX(NslpCepGroups!$F:$F,MATCH($C247,NslpCepGroups!$C:$C,0))=0,"Indiv. site",INDEX(NslpCepGroups!$F:$F,MATCH($C247,NslpCepGroups!$C:$C,0))),""))</f>
        <v/>
      </c>
      <c r="M247" s="42" t="str">
        <f>IF($A247="","",IF($J247="X",INDEX(NslpCepGroups!$I:$I,MATCH($C247,NslpCepGroups!$C:$C,0)),""))</f>
        <v/>
      </c>
      <c r="N247" s="45" t="str">
        <f t="shared" si="15"/>
        <v/>
      </c>
    </row>
    <row r="248" spans="1:14" x14ac:dyDescent="0.25">
      <c r="A248" s="25">
        <v>24</v>
      </c>
      <c r="B248" s="30" t="str">
        <f>IF($A248="","",INDEX('LEA-District wide'!$B:$B,MATCH($A248,'LEA-District wide'!$A:$A,0)))</f>
        <v>Kenai Peninsula Borough Schools</v>
      </c>
      <c r="C248" s="26">
        <v>240030</v>
      </c>
      <c r="D248" s="26" t="s">
        <v>153</v>
      </c>
      <c r="E248" s="6">
        <f>IF($A248="","",IFERROR(INDEX(CEPIdentifiedStudentsSummary!$D:$D,MATCH($C248,CEPIdentifiedStudentsSummary!$A:$A,0)),0))</f>
        <v>143</v>
      </c>
      <c r="F248" s="6">
        <f>IF($A248="","",IFERROR(INDEX(CEPIdentifiedStudentsSummary!$C:$C,MATCH($C248,CEPIdentifiedStudentsSummary!$A:$A,0)),0))</f>
        <v>53</v>
      </c>
      <c r="G248" s="5">
        <f t="shared" si="16"/>
        <v>0.37062937062937062</v>
      </c>
      <c r="H248" s="35" t="str">
        <f t="shared" si="13"/>
        <v>X</v>
      </c>
      <c r="I248" s="35" t="str">
        <f t="shared" si="14"/>
        <v/>
      </c>
      <c r="J248" s="43" t="str">
        <f>IF(IFERROR(INDEX(NslpCepGroups!$E:$E,MATCH($C248,NslpCepGroups!$C:$C,0))="Special Assistance - CEP",FALSE),"X","")</f>
        <v/>
      </c>
      <c r="K248" s="42" t="str">
        <f>IF($A248="","",IF($J248="X",INDEX(NslpCepGroups!$H:$H,MATCH($C248,NslpCepGroups!$C:$C,0)),""))</f>
        <v/>
      </c>
      <c r="L248" s="42" t="str">
        <f>IF($A248="","",IF($J248="X",IF(INDEX(NslpCepGroups!$F:$F,MATCH($C248,NslpCepGroups!$C:$C,0))=0,"Indiv. site",INDEX(NslpCepGroups!$F:$F,MATCH($C248,NslpCepGroups!$C:$C,0))),""))</f>
        <v/>
      </c>
      <c r="M248" s="42" t="str">
        <f>IF($A248="","",IF($J248="X",INDEX(NslpCepGroups!$I:$I,MATCH($C248,NslpCepGroups!$C:$C,0)),""))</f>
        <v/>
      </c>
      <c r="N248" s="45" t="str">
        <f t="shared" si="15"/>
        <v/>
      </c>
    </row>
    <row r="249" spans="1:14" x14ac:dyDescent="0.25">
      <c r="A249" s="25">
        <v>24</v>
      </c>
      <c r="B249" s="30" t="str">
        <f>IF($A249="","",INDEX('LEA-District wide'!$B:$B,MATCH($A249,'LEA-District wide'!$A:$A,0)))</f>
        <v>Kenai Peninsula Borough Schools</v>
      </c>
      <c r="C249" s="26">
        <v>240120</v>
      </c>
      <c r="D249" s="26" t="s">
        <v>160</v>
      </c>
      <c r="E249" s="6">
        <f>IF($A249="","",IFERROR(INDEX(CEPIdentifiedStudentsSummary!$D:$D,MATCH($C249,CEPIdentifiedStudentsSummary!$A:$A,0)),0))</f>
        <v>19</v>
      </c>
      <c r="F249" s="6">
        <f>IF($A249="","",IFERROR(INDEX(CEPIdentifiedStudentsSummary!$C:$C,MATCH($C249,CEPIdentifiedStudentsSummary!$A:$A,0)),0))</f>
        <v>1</v>
      </c>
      <c r="G249" s="5">
        <f t="shared" si="16"/>
        <v>5.2631578947368418E-2</v>
      </c>
      <c r="H249" s="35" t="str">
        <f t="shared" si="13"/>
        <v/>
      </c>
      <c r="I249" s="35" t="str">
        <f t="shared" si="14"/>
        <v/>
      </c>
      <c r="J249" s="41" t="str">
        <f>IF(IFERROR(INDEX(NslpCepGroups!$E:$E,MATCH($C249,NslpCepGroups!$C:$C,0))="Special Assistance - CEP",FALSE),"X","")</f>
        <v/>
      </c>
      <c r="K249" s="42" t="str">
        <f>IF($A249="","",IF($J249="X",INDEX(NslpCepGroups!$H:$H,MATCH($C249,NslpCepGroups!$C:$C,0)),""))</f>
        <v/>
      </c>
      <c r="L249" s="42" t="str">
        <f>IF($A249="","",IF($J249="X",IF(INDEX(NslpCepGroups!$F:$F,MATCH($C249,NslpCepGroups!$C:$C,0))=0,"Indiv. site",INDEX(NslpCepGroups!$F:$F,MATCH($C249,NslpCepGroups!$C:$C,0))),""))</f>
        <v/>
      </c>
      <c r="M249" s="42" t="str">
        <f>IF($A249="","",IF($J249="X",INDEX(NslpCepGroups!$I:$I,MATCH($C249,NslpCepGroups!$C:$C,0)),""))</f>
        <v/>
      </c>
      <c r="N249" s="45" t="str">
        <f t="shared" si="15"/>
        <v/>
      </c>
    </row>
    <row r="250" spans="1:14" x14ac:dyDescent="0.25">
      <c r="A250" s="25">
        <v>24</v>
      </c>
      <c r="B250" s="30" t="str">
        <f>IF($A250="","",INDEX('LEA-District wide'!$B:$B,MATCH($A250,'LEA-District wide'!$A:$A,0)))</f>
        <v>Kenai Peninsula Borough Schools</v>
      </c>
      <c r="C250" s="26">
        <v>240370</v>
      </c>
      <c r="D250" s="26" t="s">
        <v>176</v>
      </c>
      <c r="E250" s="6">
        <f>IF($A250="","",IFERROR(INDEX(CEPIdentifiedStudentsSummary!$D:$D,MATCH($C250,CEPIdentifiedStudentsSummary!$A:$A,0)),0))</f>
        <v>414</v>
      </c>
      <c r="F250" s="6">
        <f>IF($A250="","",IFERROR(INDEX(CEPIdentifiedStudentsSummary!$C:$C,MATCH($C250,CEPIdentifiedStudentsSummary!$A:$A,0)),0))</f>
        <v>142</v>
      </c>
      <c r="G250" s="5">
        <f t="shared" si="16"/>
        <v>0.34299516908212563</v>
      </c>
      <c r="H250" s="35" t="str">
        <f t="shared" si="13"/>
        <v>X</v>
      </c>
      <c r="I250" s="35" t="str">
        <f t="shared" si="14"/>
        <v/>
      </c>
      <c r="J250" s="41" t="str">
        <f>IF(IFERROR(INDEX(NslpCepGroups!$E:$E,MATCH($C250,NslpCepGroups!$C:$C,0))="Special Assistance - CEP",FALSE),"X","")</f>
        <v/>
      </c>
      <c r="K250" s="42" t="str">
        <f>IF($A250="","",IF($J250="X",INDEX(NslpCepGroups!$H:$H,MATCH($C250,NslpCepGroups!$C:$C,0)),""))</f>
        <v/>
      </c>
      <c r="L250" s="42" t="str">
        <f>IF($A250="","",IF($J250="X",IF(INDEX(NslpCepGroups!$F:$F,MATCH($C250,NslpCepGroups!$C:$C,0))=0,"Indiv. site",INDEX(NslpCepGroups!$F:$F,MATCH($C250,NslpCepGroups!$C:$C,0))),""))</f>
        <v/>
      </c>
      <c r="M250" s="42" t="str">
        <f>IF($A250="","",IF($J250="X",INDEX(NslpCepGroups!$I:$I,MATCH($C250,NslpCepGroups!$C:$C,0)),""))</f>
        <v/>
      </c>
      <c r="N250" s="45" t="str">
        <f t="shared" si="15"/>
        <v/>
      </c>
    </row>
    <row r="251" spans="1:14" x14ac:dyDescent="0.25">
      <c r="A251" s="25">
        <v>24</v>
      </c>
      <c r="B251" s="30" t="str">
        <f>IF($A251="","",INDEX('LEA-District wide'!$B:$B,MATCH($A251,'LEA-District wide'!$A:$A,0)))</f>
        <v>Kenai Peninsula Borough Schools</v>
      </c>
      <c r="C251" s="26">
        <v>240060</v>
      </c>
      <c r="D251" s="26" t="s">
        <v>155</v>
      </c>
      <c r="E251" s="6">
        <f>IF($A251="","",IFERROR(INDEX(CEPIdentifiedStudentsSummary!$D:$D,MATCH($C251,CEPIdentifiedStudentsSummary!$A:$A,0)),0))</f>
        <v>85</v>
      </c>
      <c r="F251" s="6">
        <f>IF($A251="","",IFERROR(INDEX(CEPIdentifiedStudentsSummary!$C:$C,MATCH($C251,CEPIdentifiedStudentsSummary!$A:$A,0)),0))</f>
        <v>59</v>
      </c>
      <c r="G251" s="5">
        <f t="shared" si="16"/>
        <v>0.69411764705882351</v>
      </c>
      <c r="H251" s="35" t="str">
        <f t="shared" si="13"/>
        <v/>
      </c>
      <c r="I251" s="35" t="str">
        <f t="shared" si="14"/>
        <v>X</v>
      </c>
      <c r="J251" s="43" t="str">
        <f>IF(IFERROR(INDEX(NslpCepGroups!$E:$E,MATCH($C251,NslpCepGroups!$C:$C,0))="Special Assistance - CEP",FALSE),"X","")</f>
        <v>X</v>
      </c>
      <c r="K251" s="42" t="str">
        <f>IF($A251="","",IF($J251="X",INDEX(NslpCepGroups!$H:$H,MATCH($C251,NslpCepGroups!$C:$C,0)),""))</f>
        <v>2022 - 2023</v>
      </c>
      <c r="L251" s="42" t="str">
        <f>IF($A251="","",IF($J251="X",IF(INDEX(NslpCepGroups!$F:$F,MATCH($C251,NslpCepGroups!$C:$C,0))=0,"Indiv. site",INDEX(NslpCepGroups!$F:$F,MATCH($C251,NslpCepGroups!$C:$C,0))),""))</f>
        <v>Group A</v>
      </c>
      <c r="M251" s="42" t="str">
        <f>IF($A251="","",IF($J251="X",INDEX(NslpCepGroups!$I:$I,MATCH($C251,NslpCepGroups!$C:$C,0)),""))</f>
        <v>2025 - 2026</v>
      </c>
      <c r="N251" s="45" t="str">
        <f t="shared" si="15"/>
        <v/>
      </c>
    </row>
    <row r="252" spans="1:14" x14ac:dyDescent="0.25">
      <c r="A252" s="25">
        <v>24</v>
      </c>
      <c r="B252" s="30" t="str">
        <f>IF($A252="","",INDEX('LEA-District wide'!$B:$B,MATCH($A252,'LEA-District wide'!$A:$A,0)))</f>
        <v>Kenai Peninsula Borough Schools</v>
      </c>
      <c r="C252" s="26">
        <v>240390</v>
      </c>
      <c r="D252" s="26" t="s">
        <v>178</v>
      </c>
      <c r="E252" s="6">
        <f>IF($A252="","",IFERROR(INDEX(CEPIdentifiedStudentsSummary!$D:$D,MATCH($C252,CEPIdentifiedStudentsSummary!$A:$A,0)),0))</f>
        <v>314</v>
      </c>
      <c r="F252" s="6">
        <f>IF($A252="","",IFERROR(INDEX(CEPIdentifiedStudentsSummary!$C:$C,MATCH($C252,CEPIdentifiedStudentsSummary!$A:$A,0)),0))</f>
        <v>98</v>
      </c>
      <c r="G252" s="5">
        <f t="shared" si="16"/>
        <v>0.31210191082802546</v>
      </c>
      <c r="H252" s="35" t="str">
        <f t="shared" si="13"/>
        <v>X</v>
      </c>
      <c r="I252" s="35" t="str">
        <f t="shared" si="14"/>
        <v/>
      </c>
      <c r="J252" s="41" t="str">
        <f>IF(IFERROR(INDEX(NslpCepGroups!$E:$E,MATCH($C252,NslpCepGroups!$C:$C,0))="Special Assistance - CEP",FALSE),"X","")</f>
        <v/>
      </c>
      <c r="K252" s="42" t="str">
        <f>IF($A252="","",IF($J252="X",INDEX(NslpCepGroups!$H:$H,MATCH($C252,NslpCepGroups!$C:$C,0)),""))</f>
        <v/>
      </c>
      <c r="L252" s="42" t="str">
        <f>IF($A252="","",IF($J252="X",IF(INDEX(NslpCepGroups!$F:$F,MATCH($C252,NslpCepGroups!$C:$C,0))=0,"Indiv. site",INDEX(NslpCepGroups!$F:$F,MATCH($C252,NslpCepGroups!$C:$C,0))),""))</f>
        <v/>
      </c>
      <c r="M252" s="42" t="str">
        <f>IF($A252="","",IF($J252="X",INDEX(NslpCepGroups!$I:$I,MATCH($C252,NslpCepGroups!$C:$C,0)),""))</f>
        <v/>
      </c>
      <c r="N252" s="45" t="str">
        <f t="shared" si="15"/>
        <v/>
      </c>
    </row>
    <row r="253" spans="1:14" x14ac:dyDescent="0.25">
      <c r="A253" s="25">
        <v>24</v>
      </c>
      <c r="B253" s="30" t="str">
        <f>IF($A253="","",INDEX('LEA-District wide'!$B:$B,MATCH($A253,'LEA-District wide'!$A:$A,0)))</f>
        <v>Kenai Peninsula Borough Schools</v>
      </c>
      <c r="C253" s="26">
        <v>240350</v>
      </c>
      <c r="D253" s="26" t="s">
        <v>175</v>
      </c>
      <c r="E253" s="6">
        <f>IF($A253="","",IFERROR(INDEX(CEPIdentifiedStudentsSummary!$D:$D,MATCH($C253,CEPIdentifiedStudentsSummary!$A:$A,0)),0))</f>
        <v>242</v>
      </c>
      <c r="F253" s="6">
        <f>IF($A253="","",IFERROR(INDEX(CEPIdentifiedStudentsSummary!$C:$C,MATCH($C253,CEPIdentifiedStudentsSummary!$A:$A,0)),0))</f>
        <v>73</v>
      </c>
      <c r="G253" s="5">
        <f t="shared" si="16"/>
        <v>0.30165289256198347</v>
      </c>
      <c r="H253" s="35" t="str">
        <f t="shared" si="13"/>
        <v>X</v>
      </c>
      <c r="I253" s="35" t="str">
        <f t="shared" si="14"/>
        <v/>
      </c>
      <c r="J253" s="43" t="str">
        <f>IF(IFERROR(INDEX(NslpCepGroups!$E:$E,MATCH($C253,NslpCepGroups!$C:$C,0))="Special Assistance - CEP",FALSE),"X","")</f>
        <v/>
      </c>
      <c r="K253" s="42" t="str">
        <f>IF($A253="","",IF($J253="X",INDEX(NslpCepGroups!$H:$H,MATCH($C253,NslpCepGroups!$C:$C,0)),""))</f>
        <v/>
      </c>
      <c r="L253" s="42" t="str">
        <f>IF($A253="","",IF($J253="X",IF(INDEX(NslpCepGroups!$F:$F,MATCH($C253,NslpCepGroups!$C:$C,0))=0,"Indiv. site",INDEX(NslpCepGroups!$F:$F,MATCH($C253,NslpCepGroups!$C:$C,0))),""))</f>
        <v/>
      </c>
      <c r="M253" s="42" t="str">
        <f>IF($A253="","",IF($J253="X",INDEX(NslpCepGroups!$I:$I,MATCH($C253,NslpCepGroups!$C:$C,0)),""))</f>
        <v/>
      </c>
      <c r="N253" s="45" t="str">
        <f t="shared" si="15"/>
        <v/>
      </c>
    </row>
    <row r="254" spans="1:14" x14ac:dyDescent="0.25">
      <c r="A254" s="25">
        <v>24</v>
      </c>
      <c r="B254" s="30" t="str">
        <f>IF($A254="","",INDEX('LEA-District wide'!$B:$B,MATCH($A254,'LEA-District wide'!$A:$A,0)))</f>
        <v>Kenai Peninsula Borough Schools</v>
      </c>
      <c r="C254" s="26">
        <v>240130</v>
      </c>
      <c r="D254" s="26" t="s">
        <v>161</v>
      </c>
      <c r="E254" s="6">
        <f>IF($A254="","",IFERROR(INDEX(CEPIdentifiedStudentsSummary!$D:$D,MATCH($C254,CEPIdentifiedStudentsSummary!$A:$A,0)),0))</f>
        <v>34</v>
      </c>
      <c r="F254" s="6">
        <f>IF($A254="","",IFERROR(INDEX(CEPIdentifiedStudentsSummary!$C:$C,MATCH($C254,CEPIdentifiedStudentsSummary!$A:$A,0)),0))</f>
        <v>10</v>
      </c>
      <c r="G254" s="5">
        <f t="shared" si="16"/>
        <v>0.29411764705882354</v>
      </c>
      <c r="H254" s="35" t="str">
        <f t="shared" si="13"/>
        <v/>
      </c>
      <c r="I254" s="35" t="str">
        <f t="shared" si="14"/>
        <v/>
      </c>
      <c r="J254" s="41" t="str">
        <f>IF(IFERROR(INDEX(NslpCepGroups!$E:$E,MATCH($C254,NslpCepGroups!$C:$C,0))="Special Assistance - CEP",FALSE),"X","")</f>
        <v>X</v>
      </c>
      <c r="K254" s="42" t="str">
        <f>IF($A254="","",IF($J254="X",INDEX(NslpCepGroups!$H:$H,MATCH($C254,NslpCepGroups!$C:$C,0)),""))</f>
        <v>2022 - 2023</v>
      </c>
      <c r="L254" s="42" t="str">
        <f>IF($A254="","",IF($J254="X",IF(INDEX(NslpCepGroups!$F:$F,MATCH($C254,NslpCepGroups!$C:$C,0))=0,"Indiv. site",INDEX(NslpCepGroups!$F:$F,MATCH($C254,NslpCepGroups!$C:$C,0))),""))</f>
        <v>Group A</v>
      </c>
      <c r="M254" s="42" t="str">
        <f>IF($A254="","",IF($J254="X",INDEX(NslpCepGroups!$I:$I,MATCH($C254,NslpCepGroups!$C:$C,0)),""))</f>
        <v>2025 - 2026</v>
      </c>
      <c r="N254" s="45" t="str">
        <f t="shared" si="15"/>
        <v/>
      </c>
    </row>
    <row r="255" spans="1:14" x14ac:dyDescent="0.25">
      <c r="A255" s="25">
        <v>24</v>
      </c>
      <c r="B255" s="30" t="str">
        <f>IF($A255="","",INDEX('LEA-District wide'!$B:$B,MATCH($A255,'LEA-District wide'!$A:$A,0)))</f>
        <v>Kenai Peninsula Borough Schools</v>
      </c>
      <c r="C255" s="26">
        <v>240150</v>
      </c>
      <c r="D255" s="26" t="s">
        <v>163</v>
      </c>
      <c r="E255" s="6">
        <f>IF($A255="","",IFERROR(INDEX(CEPIdentifiedStudentsSummary!$D:$D,MATCH($C255,CEPIdentifiedStudentsSummary!$A:$A,0)),0))</f>
        <v>111</v>
      </c>
      <c r="F255" s="6">
        <f>IF($A255="","",IFERROR(INDEX(CEPIdentifiedStudentsSummary!$C:$C,MATCH($C255,CEPIdentifiedStudentsSummary!$A:$A,0)),0))</f>
        <v>45</v>
      </c>
      <c r="G255" s="5">
        <f t="shared" si="16"/>
        <v>0.40540540540540543</v>
      </c>
      <c r="H255" s="35" t="str">
        <f t="shared" si="13"/>
        <v/>
      </c>
      <c r="I255" s="35" t="str">
        <f t="shared" si="14"/>
        <v>X</v>
      </c>
      <c r="J255" s="43" t="str">
        <f>IF(IFERROR(INDEX(NslpCepGroups!$E:$E,MATCH($C255,NslpCepGroups!$C:$C,0))="Special Assistance - CEP",FALSE),"X","")</f>
        <v/>
      </c>
      <c r="K255" s="42" t="str">
        <f>IF($A255="","",IF($J255="X",INDEX(NslpCepGroups!$H:$H,MATCH($C255,NslpCepGroups!$C:$C,0)),""))</f>
        <v/>
      </c>
      <c r="L255" s="42" t="str">
        <f>IF($A255="","",IF($J255="X",IF(INDEX(NslpCepGroups!$F:$F,MATCH($C255,NslpCepGroups!$C:$C,0))=0,"Indiv. site",INDEX(NslpCepGroups!$F:$F,MATCH($C255,NslpCepGroups!$C:$C,0))),""))</f>
        <v/>
      </c>
      <c r="M255" s="42" t="str">
        <f>IF($A255="","",IF($J255="X",INDEX(NslpCepGroups!$I:$I,MATCH($C255,NslpCepGroups!$C:$C,0)),""))</f>
        <v/>
      </c>
      <c r="N255" s="45" t="str">
        <f t="shared" si="15"/>
        <v/>
      </c>
    </row>
    <row r="256" spans="1:14" x14ac:dyDescent="0.25">
      <c r="A256" s="25">
        <v>24</v>
      </c>
      <c r="B256" s="30" t="str">
        <f>IF($A256="","",INDEX('LEA-District wide'!$B:$B,MATCH($A256,'LEA-District wide'!$A:$A,0)))</f>
        <v>Kenai Peninsula Borough Schools</v>
      </c>
      <c r="C256" s="26">
        <v>240050</v>
      </c>
      <c r="D256" s="26" t="s">
        <v>154</v>
      </c>
      <c r="E256" s="6">
        <f>IF($A256="","",IFERROR(INDEX(CEPIdentifiedStudentsSummary!$D:$D,MATCH($C256,CEPIdentifiedStudentsSummary!$A:$A,0)),0))</f>
        <v>188</v>
      </c>
      <c r="F256" s="6">
        <f>IF($A256="","",IFERROR(INDEX(CEPIdentifiedStudentsSummary!$C:$C,MATCH($C256,CEPIdentifiedStudentsSummary!$A:$A,0)),0))</f>
        <v>30</v>
      </c>
      <c r="G256" s="5">
        <f t="shared" si="16"/>
        <v>0.15957446808510639</v>
      </c>
      <c r="H256" s="35" t="str">
        <f t="shared" si="13"/>
        <v/>
      </c>
      <c r="I256" s="35" t="str">
        <f t="shared" si="14"/>
        <v/>
      </c>
      <c r="J256" s="41" t="str">
        <f>IF(IFERROR(INDEX(NslpCepGroups!$E:$E,MATCH($C256,NslpCepGroups!$C:$C,0))="Special Assistance - CEP",FALSE),"X","")</f>
        <v/>
      </c>
      <c r="K256" s="42" t="str">
        <f>IF($A256="","",IF($J256="X",INDEX(NslpCepGroups!$H:$H,MATCH($C256,NslpCepGroups!$C:$C,0)),""))</f>
        <v/>
      </c>
      <c r="L256" s="42" t="str">
        <f>IF($A256="","",IF($J256="X",IF(INDEX(NslpCepGroups!$F:$F,MATCH($C256,NslpCepGroups!$C:$C,0))=0,"Indiv. site",INDEX(NslpCepGroups!$F:$F,MATCH($C256,NslpCepGroups!$C:$C,0))),""))</f>
        <v/>
      </c>
      <c r="M256" s="42" t="str">
        <f>IF($A256="","",IF($J256="X",INDEX(NslpCepGroups!$I:$I,MATCH($C256,NslpCepGroups!$C:$C,0)),""))</f>
        <v/>
      </c>
      <c r="N256" s="45" t="str">
        <f t="shared" si="15"/>
        <v/>
      </c>
    </row>
    <row r="257" spans="1:14" x14ac:dyDescent="0.25">
      <c r="A257" s="25">
        <v>24</v>
      </c>
      <c r="B257" s="30" t="str">
        <f>IF($A257="","",INDEX('LEA-District wide'!$B:$B,MATCH($A257,'LEA-District wide'!$A:$A,0)))</f>
        <v>Kenai Peninsula Borough Schools</v>
      </c>
      <c r="C257" s="26">
        <v>240180</v>
      </c>
      <c r="D257" s="26" t="s">
        <v>164</v>
      </c>
      <c r="E257" s="6">
        <f>IF($A257="","",IFERROR(INDEX(CEPIdentifiedStudentsSummary!$D:$D,MATCH($C257,CEPIdentifiedStudentsSummary!$A:$A,0)),0))</f>
        <v>27</v>
      </c>
      <c r="F257" s="6">
        <f>IF($A257="","",IFERROR(INDEX(CEPIdentifiedStudentsSummary!$C:$C,MATCH($C257,CEPIdentifiedStudentsSummary!$A:$A,0)),0))</f>
        <v>8</v>
      </c>
      <c r="G257" s="5">
        <f t="shared" si="16"/>
        <v>0.29629629629629628</v>
      </c>
      <c r="H257" s="35" t="str">
        <f t="shared" si="13"/>
        <v/>
      </c>
      <c r="I257" s="35" t="str">
        <f t="shared" si="14"/>
        <v/>
      </c>
      <c r="J257" s="41" t="str">
        <f>IF(IFERROR(INDEX(NslpCepGroups!$E:$E,MATCH($C257,NslpCepGroups!$C:$C,0))="Special Assistance - CEP",FALSE),"X","")</f>
        <v/>
      </c>
      <c r="K257" s="42" t="str">
        <f>IF($A257="","",IF($J257="X",INDEX(NslpCepGroups!$H:$H,MATCH($C257,NslpCepGroups!$C:$C,0)),""))</f>
        <v/>
      </c>
      <c r="L257" s="42" t="str">
        <f>IF($A257="","",IF($J257="X",IF(INDEX(NslpCepGroups!$F:$F,MATCH($C257,NslpCepGroups!$C:$C,0))=0,"Indiv. site",INDEX(NslpCepGroups!$F:$F,MATCH($C257,NslpCepGroups!$C:$C,0))),""))</f>
        <v/>
      </c>
      <c r="M257" s="42" t="str">
        <f>IF($A257="","",IF($J257="X",INDEX(NslpCepGroups!$I:$I,MATCH($C257,NslpCepGroups!$C:$C,0)),""))</f>
        <v/>
      </c>
      <c r="N257" s="45" t="str">
        <f t="shared" si="15"/>
        <v/>
      </c>
    </row>
    <row r="258" spans="1:14" x14ac:dyDescent="0.25">
      <c r="A258" s="25">
        <v>24</v>
      </c>
      <c r="B258" s="30" t="str">
        <f>IF($A258="","",INDEX('LEA-District wide'!$B:$B,MATCH($A258,'LEA-District wide'!$A:$A,0)))</f>
        <v>Kenai Peninsula Borough Schools</v>
      </c>
      <c r="C258" s="26">
        <v>240070</v>
      </c>
      <c r="D258" s="26" t="s">
        <v>156</v>
      </c>
      <c r="E258" s="6">
        <f>IF($A258="","",IFERROR(INDEX(CEPIdentifiedStudentsSummary!$D:$D,MATCH($C258,CEPIdentifiedStudentsSummary!$A:$A,0)),0))</f>
        <v>81</v>
      </c>
      <c r="F258" s="6">
        <f>IF($A258="","",IFERROR(INDEX(CEPIdentifiedStudentsSummary!$C:$C,MATCH($C258,CEPIdentifiedStudentsSummary!$A:$A,0)),0))</f>
        <v>56</v>
      </c>
      <c r="G258" s="5">
        <f t="shared" si="16"/>
        <v>0.69135802469135799</v>
      </c>
      <c r="H258" s="35" t="str">
        <f t="shared" ref="H258:H321" si="17">IF($G258="N/A","",IF(AND($G258&gt;=0.3,$G258&lt;0.4),"X",""))</f>
        <v/>
      </c>
      <c r="I258" s="35" t="str">
        <f t="shared" ref="I258:I321" si="18">IF($A258="","",IF($G258="N/A","",IF($G258&gt;=0.4,"X","")))</f>
        <v>X</v>
      </c>
      <c r="J258" s="41" t="str">
        <f>IF(IFERROR(INDEX(NslpCepGroups!$E:$E,MATCH($C258,NslpCepGroups!$C:$C,0))="Special Assistance - CEP",FALSE),"X","")</f>
        <v/>
      </c>
      <c r="K258" s="42" t="str">
        <f>IF($A258="","",IF($J258="X",INDEX(NslpCepGroups!$H:$H,MATCH($C258,NslpCepGroups!$C:$C,0)),""))</f>
        <v/>
      </c>
      <c r="L258" s="42" t="str">
        <f>IF($A258="","",IF($J258="X",IF(INDEX(NslpCepGroups!$F:$F,MATCH($C258,NslpCepGroups!$C:$C,0))=0,"Indiv. site",INDEX(NslpCepGroups!$F:$F,MATCH($C258,NslpCepGroups!$C:$C,0))),""))</f>
        <v/>
      </c>
      <c r="M258" s="42" t="str">
        <f>IF($A258="","",IF($J258="X",INDEX(NslpCepGroups!$I:$I,MATCH($C258,NslpCepGroups!$C:$C,0)),""))</f>
        <v/>
      </c>
      <c r="N258" s="45" t="str">
        <f t="shared" ref="N258:N321" si="19">IF($M258="","",IF(1*RIGHT($M258,4)=_cepBaseYr,"X",""))</f>
        <v/>
      </c>
    </row>
    <row r="259" spans="1:14" x14ac:dyDescent="0.25">
      <c r="A259" s="25">
        <v>24</v>
      </c>
      <c r="B259" s="30" t="str">
        <f>IF($A259="","",INDEX('LEA-District wide'!$B:$B,MATCH($A259,'LEA-District wide'!$A:$A,0)))</f>
        <v>Kenai Peninsula Borough Schools</v>
      </c>
      <c r="C259" s="26">
        <v>240310</v>
      </c>
      <c r="D259" s="26" t="s">
        <v>174</v>
      </c>
      <c r="E259" s="6">
        <f>IF($A259="","",IFERROR(INDEX(CEPIdentifiedStudentsSummary!$D:$D,MATCH($C259,CEPIdentifiedStudentsSummary!$A:$A,0)),0))</f>
        <v>372</v>
      </c>
      <c r="F259" s="6">
        <f>IF($A259="","",IFERROR(INDEX(CEPIdentifiedStudentsSummary!$C:$C,MATCH($C259,CEPIdentifiedStudentsSummary!$A:$A,0)),0))</f>
        <v>104</v>
      </c>
      <c r="G259" s="5">
        <f t="shared" ref="G259:G322" si="20">IF($A259="","",IFERROR(F259/E259,"N/A"))</f>
        <v>0.27956989247311825</v>
      </c>
      <c r="H259" s="35" t="str">
        <f t="shared" si="17"/>
        <v/>
      </c>
      <c r="I259" s="35" t="str">
        <f t="shared" si="18"/>
        <v/>
      </c>
      <c r="J259" s="41" t="str">
        <f>IF(IFERROR(INDEX(NslpCepGroups!$E:$E,MATCH($C259,NslpCepGroups!$C:$C,0))="Special Assistance - CEP",FALSE),"X","")</f>
        <v/>
      </c>
      <c r="K259" s="42" t="str">
        <f>IF($A259="","",IF($J259="X",INDEX(NslpCepGroups!$H:$H,MATCH($C259,NslpCepGroups!$C:$C,0)),""))</f>
        <v/>
      </c>
      <c r="L259" s="42" t="str">
        <f>IF($A259="","",IF($J259="X",IF(INDEX(NslpCepGroups!$F:$F,MATCH($C259,NslpCepGroups!$C:$C,0))=0,"Indiv. site",INDEX(NslpCepGroups!$F:$F,MATCH($C259,NslpCepGroups!$C:$C,0))),""))</f>
        <v/>
      </c>
      <c r="M259" s="42" t="str">
        <f>IF($A259="","",IF($J259="X",INDEX(NslpCepGroups!$I:$I,MATCH($C259,NslpCepGroups!$C:$C,0)),""))</f>
        <v/>
      </c>
      <c r="N259" s="45" t="str">
        <f t="shared" si="19"/>
        <v/>
      </c>
    </row>
    <row r="260" spans="1:14" x14ac:dyDescent="0.25">
      <c r="A260" s="25">
        <v>24</v>
      </c>
      <c r="B260" s="30" t="str">
        <f>IF($A260="","",INDEX('LEA-District wide'!$B:$B,MATCH($A260,'LEA-District wide'!$A:$A,0)))</f>
        <v>Kenai Peninsula Borough Schools</v>
      </c>
      <c r="C260" s="26">
        <v>247060</v>
      </c>
      <c r="D260" s="26" t="s">
        <v>186</v>
      </c>
      <c r="E260" s="6">
        <f>IF($A260="","",IFERROR(INDEX(CEPIdentifiedStudentsSummary!$D:$D,MATCH($C260,CEPIdentifiedStudentsSummary!$A:$A,0)),0))</f>
        <v>84</v>
      </c>
      <c r="F260" s="6">
        <f>IF($A260="","",IFERROR(INDEX(CEPIdentifiedStudentsSummary!$C:$C,MATCH($C260,CEPIdentifiedStudentsSummary!$A:$A,0)),0))</f>
        <v>9</v>
      </c>
      <c r="G260" s="5">
        <f t="shared" si="20"/>
        <v>0.10714285714285714</v>
      </c>
      <c r="H260" s="35" t="str">
        <f t="shared" si="17"/>
        <v/>
      </c>
      <c r="I260" s="35" t="str">
        <f t="shared" si="18"/>
        <v/>
      </c>
      <c r="J260" s="41" t="str">
        <f>IF(IFERROR(INDEX(NslpCepGroups!$E:$E,MATCH($C260,NslpCepGroups!$C:$C,0))="Special Assistance - CEP",FALSE),"X","")</f>
        <v/>
      </c>
      <c r="K260" s="42" t="str">
        <f>IF($A260="","",IF($J260="X",INDEX(NslpCepGroups!$H:$H,MATCH($C260,NslpCepGroups!$C:$C,0)),""))</f>
        <v/>
      </c>
      <c r="L260" s="42" t="str">
        <f>IF($A260="","",IF($J260="X",IF(INDEX(NslpCepGroups!$F:$F,MATCH($C260,NslpCepGroups!$C:$C,0))=0,"Indiv. site",INDEX(NslpCepGroups!$F:$F,MATCH($C260,NslpCepGroups!$C:$C,0))),""))</f>
        <v/>
      </c>
      <c r="M260" s="42" t="str">
        <f>IF($A260="","",IF($J260="X",INDEX(NslpCepGroups!$I:$I,MATCH($C260,NslpCepGroups!$C:$C,0)),""))</f>
        <v/>
      </c>
      <c r="N260" s="45" t="str">
        <f t="shared" si="19"/>
        <v/>
      </c>
    </row>
    <row r="261" spans="1:14" x14ac:dyDescent="0.25">
      <c r="A261" s="25">
        <v>24</v>
      </c>
      <c r="B261" s="30" t="str">
        <f>IF($A261="","",INDEX('LEA-District wide'!$B:$B,MATCH($A261,'LEA-District wide'!$A:$A,0)))</f>
        <v>Kenai Peninsula Borough Schools</v>
      </c>
      <c r="C261" s="26">
        <v>240200</v>
      </c>
      <c r="D261" s="26" t="s">
        <v>166</v>
      </c>
      <c r="E261" s="6">
        <f>IF($A261="","",IFERROR(INDEX(CEPIdentifiedStudentsSummary!$D:$D,MATCH($C261,CEPIdentifiedStudentsSummary!$A:$A,0)),0))</f>
        <v>134</v>
      </c>
      <c r="F261" s="6">
        <f>IF($A261="","",IFERROR(INDEX(CEPIdentifiedStudentsSummary!$C:$C,MATCH($C261,CEPIdentifiedStudentsSummary!$A:$A,0)),0))</f>
        <v>28</v>
      </c>
      <c r="G261" s="5">
        <f t="shared" si="20"/>
        <v>0.20895522388059701</v>
      </c>
      <c r="H261" s="35" t="str">
        <f t="shared" si="17"/>
        <v/>
      </c>
      <c r="I261" s="35" t="str">
        <f t="shared" si="18"/>
        <v/>
      </c>
      <c r="J261" s="41" t="str">
        <f>IF(IFERROR(INDEX(NslpCepGroups!$E:$E,MATCH($C261,NslpCepGroups!$C:$C,0))="Special Assistance - CEP",FALSE),"X","")</f>
        <v/>
      </c>
      <c r="K261" s="42" t="str">
        <f>IF($A261="","",IF($J261="X",INDEX(NslpCepGroups!$H:$H,MATCH($C261,NslpCepGroups!$C:$C,0)),""))</f>
        <v/>
      </c>
      <c r="L261" s="42" t="str">
        <f>IF($A261="","",IF($J261="X",IF(INDEX(NslpCepGroups!$F:$F,MATCH($C261,NslpCepGroups!$C:$C,0))=0,"Indiv. site",INDEX(NslpCepGroups!$F:$F,MATCH($C261,NslpCepGroups!$C:$C,0))),""))</f>
        <v/>
      </c>
      <c r="M261" s="42" t="str">
        <f>IF($A261="","",IF($J261="X",INDEX(NslpCepGroups!$I:$I,MATCH($C261,NslpCepGroups!$C:$C,0)),""))</f>
        <v/>
      </c>
      <c r="N261" s="45" t="str">
        <f t="shared" si="19"/>
        <v/>
      </c>
    </row>
    <row r="262" spans="1:14" x14ac:dyDescent="0.25">
      <c r="A262" s="25">
        <v>24</v>
      </c>
      <c r="B262" s="30" t="str">
        <f>IF($A262="","",INDEX('LEA-District wide'!$B:$B,MATCH($A262,'LEA-District wide'!$A:$A,0)))</f>
        <v>Kenai Peninsula Borough Schools</v>
      </c>
      <c r="C262" s="26">
        <v>240500</v>
      </c>
      <c r="D262" s="26" t="s">
        <v>181</v>
      </c>
      <c r="E262" s="6">
        <f>IF($A262="","",IFERROR(INDEX(CEPIdentifiedStudentsSummary!$D:$D,MATCH($C262,CEPIdentifiedStudentsSummary!$A:$A,0)),0))</f>
        <v>111</v>
      </c>
      <c r="F262" s="6">
        <f>IF($A262="","",IFERROR(INDEX(CEPIdentifiedStudentsSummary!$C:$C,MATCH($C262,CEPIdentifiedStudentsSummary!$A:$A,0)),0))</f>
        <v>17</v>
      </c>
      <c r="G262" s="5">
        <f t="shared" si="20"/>
        <v>0.15315315315315314</v>
      </c>
      <c r="H262" s="35" t="str">
        <f t="shared" si="17"/>
        <v/>
      </c>
      <c r="I262" s="35" t="str">
        <f t="shared" si="18"/>
        <v/>
      </c>
      <c r="J262" s="41" t="str">
        <f>IF(IFERROR(INDEX(NslpCepGroups!$E:$E,MATCH($C262,NslpCepGroups!$C:$C,0))="Special Assistance - CEP",FALSE),"X","")</f>
        <v/>
      </c>
      <c r="K262" s="42" t="str">
        <f>IF($A262="","",IF($J262="X",INDEX(NslpCepGroups!$H:$H,MATCH($C262,NslpCepGroups!$C:$C,0)),""))</f>
        <v/>
      </c>
      <c r="L262" s="42" t="str">
        <f>IF($A262="","",IF($J262="X",IF(INDEX(NslpCepGroups!$F:$F,MATCH($C262,NslpCepGroups!$C:$C,0))=0,"Indiv. site",INDEX(NslpCepGroups!$F:$F,MATCH($C262,NslpCepGroups!$C:$C,0))),""))</f>
        <v/>
      </c>
      <c r="M262" s="42" t="str">
        <f>IF($A262="","",IF($J262="X",INDEX(NslpCepGroups!$I:$I,MATCH($C262,NslpCepGroups!$C:$C,0)),""))</f>
        <v/>
      </c>
      <c r="N262" s="45" t="str">
        <f t="shared" si="19"/>
        <v/>
      </c>
    </row>
    <row r="263" spans="1:14" x14ac:dyDescent="0.25">
      <c r="A263" s="25">
        <v>24</v>
      </c>
      <c r="B263" s="30" t="str">
        <f>IF($A263="","",INDEX('LEA-District wide'!$B:$B,MATCH($A263,'LEA-District wide'!$A:$A,0)))</f>
        <v>Kenai Peninsula Borough Schools</v>
      </c>
      <c r="C263" s="26">
        <v>240220</v>
      </c>
      <c r="D263" s="26" t="s">
        <v>168</v>
      </c>
      <c r="E263" s="6">
        <f>IF($A263="","",IFERROR(INDEX(CEPIdentifiedStudentsSummary!$D:$D,MATCH($C263,CEPIdentifiedStudentsSummary!$A:$A,0)),0))</f>
        <v>366</v>
      </c>
      <c r="F263" s="6">
        <f>IF($A263="","",IFERROR(INDEX(CEPIdentifiedStudentsSummary!$C:$C,MATCH($C263,CEPIdentifiedStudentsSummary!$A:$A,0)),0))</f>
        <v>79</v>
      </c>
      <c r="G263" s="5">
        <f t="shared" si="20"/>
        <v>0.21584699453551912</v>
      </c>
      <c r="H263" s="35" t="str">
        <f t="shared" si="17"/>
        <v/>
      </c>
      <c r="I263" s="35" t="str">
        <f t="shared" si="18"/>
        <v/>
      </c>
      <c r="J263" s="41" t="str">
        <f>IF(IFERROR(INDEX(NslpCepGroups!$E:$E,MATCH($C263,NslpCepGroups!$C:$C,0))="Special Assistance - CEP",FALSE),"X","")</f>
        <v/>
      </c>
      <c r="K263" s="42" t="str">
        <f>IF($A263="","",IF($J263="X",INDEX(NslpCepGroups!$H:$H,MATCH($C263,NslpCepGroups!$C:$C,0)),""))</f>
        <v/>
      </c>
      <c r="L263" s="42" t="str">
        <f>IF($A263="","",IF($J263="X",IF(INDEX(NslpCepGroups!$F:$F,MATCH($C263,NslpCepGroups!$C:$C,0))=0,"Indiv. site",INDEX(NslpCepGroups!$F:$F,MATCH($C263,NslpCepGroups!$C:$C,0))),""))</f>
        <v/>
      </c>
      <c r="M263" s="42" t="str">
        <f>IF($A263="","",IF($J263="X",INDEX(NslpCepGroups!$I:$I,MATCH($C263,NslpCepGroups!$C:$C,0)),""))</f>
        <v/>
      </c>
      <c r="N263" s="45" t="str">
        <f t="shared" si="19"/>
        <v/>
      </c>
    </row>
    <row r="264" spans="1:14" x14ac:dyDescent="0.25">
      <c r="A264" s="25">
        <v>24</v>
      </c>
      <c r="B264" s="30" t="str">
        <f>IF($A264="","",INDEX('LEA-District wide'!$B:$B,MATCH($A264,'LEA-District wide'!$A:$A,0)))</f>
        <v>Kenai Peninsula Borough Schools</v>
      </c>
      <c r="C264" s="26">
        <v>240210</v>
      </c>
      <c r="D264" s="26" t="s">
        <v>167</v>
      </c>
      <c r="E264" s="6">
        <f>IF($A264="","",IFERROR(INDEX(CEPIdentifiedStudentsSummary!$D:$D,MATCH($C264,CEPIdentifiedStudentsSummary!$A:$A,0)),0))</f>
        <v>251</v>
      </c>
      <c r="F264" s="6">
        <f>IF($A264="","",IFERROR(INDEX(CEPIdentifiedStudentsSummary!$C:$C,MATCH($C264,CEPIdentifiedStudentsSummary!$A:$A,0)),0))</f>
        <v>74</v>
      </c>
      <c r="G264" s="5">
        <f t="shared" si="20"/>
        <v>0.29482071713147412</v>
      </c>
      <c r="H264" s="35" t="str">
        <f t="shared" si="17"/>
        <v/>
      </c>
      <c r="I264" s="35" t="str">
        <f t="shared" si="18"/>
        <v/>
      </c>
      <c r="J264" s="41" t="str">
        <f>IF(IFERROR(INDEX(NslpCepGroups!$E:$E,MATCH($C264,NslpCepGroups!$C:$C,0))="Special Assistance - CEP",FALSE),"X","")</f>
        <v/>
      </c>
      <c r="K264" s="42" t="str">
        <f>IF($A264="","",IF($J264="X",INDEX(NslpCepGroups!$H:$H,MATCH($C264,NslpCepGroups!$C:$C,0)),""))</f>
        <v/>
      </c>
      <c r="L264" s="42" t="str">
        <f>IF($A264="","",IF($J264="X",IF(INDEX(NslpCepGroups!$F:$F,MATCH($C264,NslpCepGroups!$C:$C,0))=0,"Indiv. site",INDEX(NslpCepGroups!$F:$F,MATCH($C264,NslpCepGroups!$C:$C,0))),""))</f>
        <v/>
      </c>
      <c r="M264" s="42" t="str">
        <f>IF($A264="","",IF($J264="X",INDEX(NslpCepGroups!$I:$I,MATCH($C264,NslpCepGroups!$C:$C,0)),""))</f>
        <v/>
      </c>
      <c r="N264" s="45" t="str">
        <f t="shared" si="19"/>
        <v/>
      </c>
    </row>
    <row r="265" spans="1:14" x14ac:dyDescent="0.25">
      <c r="A265" s="25">
        <v>24</v>
      </c>
      <c r="B265" s="30" t="str">
        <f>IF($A265="","",INDEX('LEA-District wide'!$B:$B,MATCH($A265,'LEA-District wide'!$A:$A,0)))</f>
        <v>Kenai Peninsula Borough Schools</v>
      </c>
      <c r="C265" s="26">
        <v>240300</v>
      </c>
      <c r="D265" s="26" t="s">
        <v>173</v>
      </c>
      <c r="E265" s="6">
        <f>IF($A265="","",IFERROR(INDEX(CEPIdentifiedStudentsSummary!$D:$D,MATCH($C265,CEPIdentifiedStudentsSummary!$A:$A,0)),0))</f>
        <v>654</v>
      </c>
      <c r="F265" s="6">
        <f>IF($A265="","",IFERROR(INDEX(CEPIdentifiedStudentsSummary!$C:$C,MATCH($C265,CEPIdentifiedStudentsSummary!$A:$A,0)),0))</f>
        <v>104</v>
      </c>
      <c r="G265" s="5">
        <f t="shared" si="20"/>
        <v>0.15902140672782875</v>
      </c>
      <c r="H265" s="35" t="str">
        <f t="shared" si="17"/>
        <v/>
      </c>
      <c r="I265" s="35" t="str">
        <f t="shared" si="18"/>
        <v/>
      </c>
      <c r="J265" s="41" t="str">
        <f>IF(IFERROR(INDEX(NslpCepGroups!$E:$E,MATCH($C265,NslpCepGroups!$C:$C,0))="Special Assistance - CEP",FALSE),"X","")</f>
        <v/>
      </c>
      <c r="K265" s="42" t="str">
        <f>IF($A265="","",IF($J265="X",INDEX(NslpCepGroups!$H:$H,MATCH($C265,NslpCepGroups!$C:$C,0)),""))</f>
        <v/>
      </c>
      <c r="L265" s="42" t="str">
        <f>IF($A265="","",IF($J265="X",IF(INDEX(NslpCepGroups!$F:$F,MATCH($C265,NslpCepGroups!$C:$C,0))=0,"Indiv. site",INDEX(NslpCepGroups!$F:$F,MATCH($C265,NslpCepGroups!$C:$C,0))),""))</f>
        <v/>
      </c>
      <c r="M265" s="42" t="str">
        <f>IF($A265="","",IF($J265="X",INDEX(NslpCepGroups!$I:$I,MATCH($C265,NslpCepGroups!$C:$C,0)),""))</f>
        <v/>
      </c>
      <c r="N265" s="45" t="str">
        <f t="shared" si="19"/>
        <v/>
      </c>
    </row>
    <row r="266" spans="1:14" x14ac:dyDescent="0.25">
      <c r="A266" s="25">
        <v>24</v>
      </c>
      <c r="B266" s="30" t="str">
        <f>IF($A266="","",INDEX('LEA-District wide'!$B:$B,MATCH($A266,'LEA-District wide'!$A:$A,0)))</f>
        <v>Kenai Peninsula Borough Schools</v>
      </c>
      <c r="C266" s="26">
        <v>249040</v>
      </c>
      <c r="D266" s="26" t="s">
        <v>189</v>
      </c>
      <c r="E266" s="6">
        <f>IF($A266="","",IFERROR(INDEX(CEPIdentifiedStudentsSummary!$D:$D,MATCH($C266,CEPIdentifiedStudentsSummary!$A:$A,0)),0))</f>
        <v>161</v>
      </c>
      <c r="F266" s="6">
        <f>IF($A266="","",IFERROR(INDEX(CEPIdentifiedStudentsSummary!$C:$C,MATCH($C266,CEPIdentifiedStudentsSummary!$A:$A,0)),0))</f>
        <v>10</v>
      </c>
      <c r="G266" s="5">
        <f t="shared" si="20"/>
        <v>6.2111801242236024E-2</v>
      </c>
      <c r="H266" s="35" t="str">
        <f t="shared" si="17"/>
        <v/>
      </c>
      <c r="I266" s="35" t="str">
        <f t="shared" si="18"/>
        <v/>
      </c>
      <c r="J266" s="41" t="str">
        <f>IF(IFERROR(INDEX(NslpCepGroups!$E:$E,MATCH($C266,NslpCepGroups!$C:$C,0))="Special Assistance - CEP",FALSE),"X","")</f>
        <v/>
      </c>
      <c r="K266" s="42" t="str">
        <f>IF($A266="","",IF($J266="X",INDEX(NslpCepGroups!$H:$H,MATCH($C266,NslpCepGroups!$C:$C,0)),""))</f>
        <v/>
      </c>
      <c r="L266" s="42" t="str">
        <f>IF($A266="","",IF($J266="X",IF(INDEX(NslpCepGroups!$F:$F,MATCH($C266,NslpCepGroups!$C:$C,0))=0,"Indiv. site",INDEX(NslpCepGroups!$F:$F,MATCH($C266,NslpCepGroups!$C:$C,0))),""))</f>
        <v/>
      </c>
      <c r="M266" s="42" t="str">
        <f>IF($A266="","",IF($J266="X",INDEX(NslpCepGroups!$I:$I,MATCH($C266,NslpCepGroups!$C:$C,0)),""))</f>
        <v/>
      </c>
      <c r="N266" s="45" t="str">
        <f t="shared" si="19"/>
        <v/>
      </c>
    </row>
    <row r="267" spans="1:14" x14ac:dyDescent="0.25">
      <c r="A267" s="25">
        <v>24</v>
      </c>
      <c r="B267" s="30" t="str">
        <f>IF($A267="","",INDEX('LEA-District wide'!$B:$B,MATCH($A267,'LEA-District wide'!$A:$A,0)))</f>
        <v>Kenai Peninsula Borough Schools</v>
      </c>
      <c r="C267" s="26">
        <v>240230</v>
      </c>
      <c r="D267" s="26" t="s">
        <v>169</v>
      </c>
      <c r="E267" s="6">
        <f>IF($A267="","",IFERROR(INDEX(CEPIdentifiedStudentsSummary!$D:$D,MATCH($C267,CEPIdentifiedStudentsSummary!$A:$A,0)),0))</f>
        <v>150</v>
      </c>
      <c r="F267" s="6">
        <f>IF($A267="","",IFERROR(INDEX(CEPIdentifiedStudentsSummary!$C:$C,MATCH($C267,CEPIdentifiedStudentsSummary!$A:$A,0)),0))</f>
        <v>49</v>
      </c>
      <c r="G267" s="5">
        <f t="shared" si="20"/>
        <v>0.32666666666666666</v>
      </c>
      <c r="H267" s="35" t="str">
        <f t="shared" si="17"/>
        <v>X</v>
      </c>
      <c r="I267" s="35" t="str">
        <f t="shared" si="18"/>
        <v/>
      </c>
      <c r="J267" s="43" t="str">
        <f>IF(IFERROR(INDEX(NslpCepGroups!$E:$E,MATCH($C267,NslpCepGroups!$C:$C,0))="Special Assistance - CEP",FALSE),"X","")</f>
        <v/>
      </c>
      <c r="K267" s="42" t="str">
        <f>IF($A267="","",IF($J267="X",INDEX(NslpCepGroups!$H:$H,MATCH($C267,NslpCepGroups!$C:$C,0)),""))</f>
        <v/>
      </c>
      <c r="L267" s="42" t="str">
        <f>IF($A267="","",IF($J267="X",IF(INDEX(NslpCepGroups!$F:$F,MATCH($C267,NslpCepGroups!$C:$C,0))=0,"Indiv. site",INDEX(NslpCepGroups!$F:$F,MATCH($C267,NslpCepGroups!$C:$C,0))),""))</f>
        <v/>
      </c>
      <c r="M267" s="42" t="str">
        <f>IF($A267="","",IF($J267="X",INDEX(NslpCepGroups!$I:$I,MATCH($C267,NslpCepGroups!$C:$C,0)),""))</f>
        <v/>
      </c>
      <c r="N267" s="45" t="str">
        <f t="shared" si="19"/>
        <v/>
      </c>
    </row>
    <row r="268" spans="1:14" x14ac:dyDescent="0.25">
      <c r="A268" s="25">
        <v>24</v>
      </c>
      <c r="B268" s="30" t="str">
        <f>IF($A268="","",INDEX('LEA-District wide'!$B:$B,MATCH($A268,'LEA-District wide'!$A:$A,0)))</f>
        <v>Kenai Peninsula Borough Schools</v>
      </c>
      <c r="C268" s="26">
        <v>240250</v>
      </c>
      <c r="D268" s="26" t="s">
        <v>170</v>
      </c>
      <c r="E268" s="6">
        <f>IF($A268="","",IFERROR(INDEX(CEPIdentifiedStudentsSummary!$D:$D,MATCH($C268,CEPIdentifiedStudentsSummary!$A:$A,0)),0))</f>
        <v>51</v>
      </c>
      <c r="F268" s="6">
        <f>IF($A268="","",IFERROR(INDEX(CEPIdentifiedStudentsSummary!$C:$C,MATCH($C268,CEPIdentifiedStudentsSummary!$A:$A,0)),0))</f>
        <v>21</v>
      </c>
      <c r="G268" s="5">
        <f t="shared" si="20"/>
        <v>0.41176470588235292</v>
      </c>
      <c r="H268" s="35" t="str">
        <f t="shared" si="17"/>
        <v/>
      </c>
      <c r="I268" s="35" t="str">
        <f t="shared" si="18"/>
        <v>X</v>
      </c>
      <c r="J268" s="43" t="str">
        <f>IF(IFERROR(INDEX(NslpCepGroups!$E:$E,MATCH($C268,NslpCepGroups!$C:$C,0))="Special Assistance - CEP",FALSE),"X","")</f>
        <v/>
      </c>
      <c r="K268" s="42" t="str">
        <f>IF($A268="","",IF($J268="X",INDEX(NslpCepGroups!$H:$H,MATCH($C268,NslpCepGroups!$C:$C,0)),""))</f>
        <v/>
      </c>
      <c r="L268" s="42" t="str">
        <f>IF($A268="","",IF($J268="X",IF(INDEX(NslpCepGroups!$F:$F,MATCH($C268,NslpCepGroups!$C:$C,0))=0,"Indiv. site",INDEX(NslpCepGroups!$F:$F,MATCH($C268,NslpCepGroups!$C:$C,0))),""))</f>
        <v/>
      </c>
      <c r="M268" s="42" t="str">
        <f>IF($A268="","",IF($J268="X",INDEX(NslpCepGroups!$I:$I,MATCH($C268,NslpCepGroups!$C:$C,0)),""))</f>
        <v/>
      </c>
      <c r="N268" s="45" t="str">
        <f t="shared" si="19"/>
        <v/>
      </c>
    </row>
    <row r="269" spans="1:14" x14ac:dyDescent="0.25">
      <c r="A269" s="25">
        <v>24</v>
      </c>
      <c r="B269" s="30" t="str">
        <f>IF($A269="","",INDEX('LEA-District wide'!$B:$B,MATCH($A269,'LEA-District wide'!$A:$A,0)))</f>
        <v>Kenai Peninsula Borough Schools</v>
      </c>
      <c r="C269" s="26">
        <v>240280</v>
      </c>
      <c r="D269" s="26" t="s">
        <v>172</v>
      </c>
      <c r="E269" s="6">
        <f>IF($A269="","",IFERROR(INDEX(CEPIdentifiedStudentsSummary!$D:$D,MATCH($C269,CEPIdentifiedStudentsSummary!$A:$A,0)),0))</f>
        <v>25</v>
      </c>
      <c r="F269" s="6">
        <f>IF($A269="","",IFERROR(INDEX(CEPIdentifiedStudentsSummary!$C:$C,MATCH($C269,CEPIdentifiedStudentsSummary!$A:$A,0)),0))</f>
        <v>9</v>
      </c>
      <c r="G269" s="5">
        <f t="shared" si="20"/>
        <v>0.36</v>
      </c>
      <c r="H269" s="35" t="str">
        <f t="shared" si="17"/>
        <v>X</v>
      </c>
      <c r="I269" s="35" t="str">
        <f t="shared" si="18"/>
        <v/>
      </c>
      <c r="J269" s="41" t="str">
        <f>IF(IFERROR(INDEX(NslpCepGroups!$E:$E,MATCH($C269,NslpCepGroups!$C:$C,0))="Special Assistance - CEP",FALSE),"X","")</f>
        <v>X</v>
      </c>
      <c r="K269" s="42" t="str">
        <f>IF($A269="","",IF($J269="X",INDEX(NslpCepGroups!$H:$H,MATCH($C269,NslpCepGroups!$C:$C,0)),""))</f>
        <v>2022 - 2023</v>
      </c>
      <c r="L269" s="42" t="str">
        <f>IF($A269="","",IF($J269="X",IF(INDEX(NslpCepGroups!$F:$F,MATCH($C269,NslpCepGroups!$C:$C,0))=0,"Indiv. site",INDEX(NslpCepGroups!$F:$F,MATCH($C269,NslpCepGroups!$C:$C,0))),""))</f>
        <v>Group A</v>
      </c>
      <c r="M269" s="42" t="str">
        <f>IF($A269="","",IF($J269="X",INDEX(NslpCepGroups!$I:$I,MATCH($C269,NslpCepGroups!$C:$C,0)),""))</f>
        <v>2025 - 2026</v>
      </c>
      <c r="N269" s="45" t="str">
        <f t="shared" si="19"/>
        <v/>
      </c>
    </row>
    <row r="270" spans="1:14" x14ac:dyDescent="0.25">
      <c r="A270" s="25">
        <v>24</v>
      </c>
      <c r="B270" s="30" t="str">
        <f>IF($A270="","",INDEX('LEA-District wide'!$B:$B,MATCH($A270,'LEA-District wide'!$A:$A,0)))</f>
        <v>Kenai Peninsula Borough Schools</v>
      </c>
      <c r="C270" s="26">
        <v>240270</v>
      </c>
      <c r="D270" s="26" t="s">
        <v>171</v>
      </c>
      <c r="E270" s="6">
        <f>IF($A270="","",IFERROR(INDEX(CEPIdentifiedStudentsSummary!$D:$D,MATCH($C270,CEPIdentifiedStudentsSummary!$A:$A,0)),0))</f>
        <v>141</v>
      </c>
      <c r="F270" s="6">
        <f>IF($A270="","",IFERROR(INDEX(CEPIdentifiedStudentsSummary!$C:$C,MATCH($C270,CEPIdentifiedStudentsSummary!$A:$A,0)),0))</f>
        <v>40</v>
      </c>
      <c r="G270" s="5">
        <f t="shared" si="20"/>
        <v>0.28368794326241137</v>
      </c>
      <c r="H270" s="35" t="str">
        <f t="shared" si="17"/>
        <v/>
      </c>
      <c r="I270" s="35" t="str">
        <f t="shared" si="18"/>
        <v/>
      </c>
      <c r="J270" s="41" t="str">
        <f>IF(IFERROR(INDEX(NslpCepGroups!$E:$E,MATCH($C270,NslpCepGroups!$C:$C,0))="Special Assistance - CEP",FALSE),"X","")</f>
        <v/>
      </c>
      <c r="K270" s="42" t="str">
        <f>IF($A270="","",IF($J270="X",INDEX(NslpCepGroups!$H:$H,MATCH($C270,NslpCepGroups!$C:$C,0)),""))</f>
        <v/>
      </c>
      <c r="L270" s="42" t="str">
        <f>IF($A270="","",IF($J270="X",IF(INDEX(NslpCepGroups!$F:$F,MATCH($C270,NslpCepGroups!$C:$C,0))=0,"Indiv. site",INDEX(NslpCepGroups!$F:$F,MATCH($C270,NslpCepGroups!$C:$C,0))),""))</f>
        <v/>
      </c>
      <c r="M270" s="42" t="str">
        <f>IF($A270="","",IF($J270="X",INDEX(NslpCepGroups!$I:$I,MATCH($C270,NslpCepGroups!$C:$C,0)),""))</f>
        <v/>
      </c>
      <c r="N270" s="45" t="str">
        <f t="shared" si="19"/>
        <v/>
      </c>
    </row>
    <row r="271" spans="1:14" x14ac:dyDescent="0.25">
      <c r="A271" s="25">
        <v>24</v>
      </c>
      <c r="B271" s="30" t="str">
        <f>IF($A271="","",INDEX('LEA-District wide'!$B:$B,MATCH($A271,'LEA-District wide'!$A:$A,0)))</f>
        <v>Kenai Peninsula Borough Schools</v>
      </c>
      <c r="C271" s="26">
        <v>240380</v>
      </c>
      <c r="D271" s="26" t="s">
        <v>177</v>
      </c>
      <c r="E271" s="6">
        <f>IF($A271="","",IFERROR(INDEX(CEPIdentifiedStudentsSummary!$D:$D,MATCH($C271,CEPIdentifiedStudentsSummary!$A:$A,0)),0))</f>
        <v>118</v>
      </c>
      <c r="F271" s="6">
        <f>IF($A271="","",IFERROR(INDEX(CEPIdentifiedStudentsSummary!$C:$C,MATCH($C271,CEPIdentifiedStudentsSummary!$A:$A,0)),0))</f>
        <v>82</v>
      </c>
      <c r="G271" s="5">
        <f t="shared" si="20"/>
        <v>0.69491525423728817</v>
      </c>
      <c r="H271" s="35" t="str">
        <f t="shared" si="17"/>
        <v/>
      </c>
      <c r="I271" s="35" t="str">
        <f t="shared" si="18"/>
        <v>X</v>
      </c>
      <c r="J271" s="43" t="str">
        <f>IF(IFERROR(INDEX(NslpCepGroups!$E:$E,MATCH($C271,NslpCepGroups!$C:$C,0))="Special Assistance - CEP",FALSE),"X","")</f>
        <v/>
      </c>
      <c r="K271" s="42" t="str">
        <f>IF($A271="","",IF($J271="X",INDEX(NslpCepGroups!$H:$H,MATCH($C271,NslpCepGroups!$C:$C,0)),""))</f>
        <v/>
      </c>
      <c r="L271" s="42" t="str">
        <f>IF($A271="","",IF($J271="X",IF(INDEX(NslpCepGroups!$F:$F,MATCH($C271,NslpCepGroups!$C:$C,0))=0,"Indiv. site",INDEX(NslpCepGroups!$F:$F,MATCH($C271,NslpCepGroups!$C:$C,0))),""))</f>
        <v/>
      </c>
      <c r="M271" s="42" t="str">
        <f>IF($A271="","",IF($J271="X",INDEX(NslpCepGroups!$I:$I,MATCH($C271,NslpCepGroups!$C:$C,0)),""))</f>
        <v/>
      </c>
      <c r="N271" s="45" t="str">
        <f t="shared" si="19"/>
        <v/>
      </c>
    </row>
    <row r="272" spans="1:14" x14ac:dyDescent="0.25">
      <c r="A272" s="25">
        <v>24</v>
      </c>
      <c r="B272" s="30" t="str">
        <f>IF($A272="","",INDEX('LEA-District wide'!$B:$B,MATCH($A272,'LEA-District wide'!$A:$A,0)))</f>
        <v>Kenai Peninsula Borough Schools</v>
      </c>
      <c r="C272" s="26">
        <v>240490</v>
      </c>
      <c r="D272" s="26" t="s">
        <v>180</v>
      </c>
      <c r="E272" s="6">
        <f>IF($A272="","",IFERROR(INDEX(CEPIdentifiedStudentsSummary!$D:$D,MATCH($C272,CEPIdentifiedStudentsSummary!$A:$A,0)),0))</f>
        <v>221</v>
      </c>
      <c r="F272" s="6">
        <f>IF($A272="","",IFERROR(INDEX(CEPIdentifiedStudentsSummary!$C:$C,MATCH($C272,CEPIdentifiedStudentsSummary!$A:$A,0)),0))</f>
        <v>53</v>
      </c>
      <c r="G272" s="5">
        <f t="shared" si="20"/>
        <v>0.23981900452488689</v>
      </c>
      <c r="H272" s="35" t="str">
        <f t="shared" si="17"/>
        <v/>
      </c>
      <c r="I272" s="35" t="str">
        <f t="shared" si="18"/>
        <v/>
      </c>
      <c r="J272" s="41" t="str">
        <f>IF(IFERROR(INDEX(NslpCepGroups!$E:$E,MATCH($C272,NslpCepGroups!$C:$C,0))="Special Assistance - CEP",FALSE),"X","")</f>
        <v/>
      </c>
      <c r="K272" s="42" t="str">
        <f>IF($A272="","",IF($J272="X",INDEX(NslpCepGroups!$H:$H,MATCH($C272,NslpCepGroups!$C:$C,0)),""))</f>
        <v/>
      </c>
      <c r="L272" s="42" t="str">
        <f>IF($A272="","",IF($J272="X",IF(INDEX(NslpCepGroups!$F:$F,MATCH($C272,NslpCepGroups!$C:$C,0))=0,"Indiv. site",INDEX(NslpCepGroups!$F:$F,MATCH($C272,NslpCepGroups!$C:$C,0))),""))</f>
        <v/>
      </c>
      <c r="M272" s="42" t="str">
        <f>IF($A272="","",IF($J272="X",INDEX(NslpCepGroups!$I:$I,MATCH($C272,NslpCepGroups!$C:$C,0)),""))</f>
        <v/>
      </c>
      <c r="N272" s="45" t="str">
        <f t="shared" si="19"/>
        <v/>
      </c>
    </row>
    <row r="273" spans="1:14" x14ac:dyDescent="0.25">
      <c r="A273" s="25">
        <v>24</v>
      </c>
      <c r="B273" s="30" t="str">
        <f>IF($A273="","",INDEX('LEA-District wide'!$B:$B,MATCH($A273,'LEA-District wide'!$A:$A,0)))</f>
        <v>Kenai Peninsula Borough Schools</v>
      </c>
      <c r="C273" s="26">
        <v>240190</v>
      </c>
      <c r="D273" s="26" t="s">
        <v>165</v>
      </c>
      <c r="E273" s="6">
        <f>IF($A273="","",IFERROR(INDEX(CEPIdentifiedStudentsSummary!$D:$D,MATCH($C273,CEPIdentifiedStudentsSummary!$A:$A,0)),0))</f>
        <v>235</v>
      </c>
      <c r="F273" s="6">
        <f>IF($A273="","",IFERROR(INDEX(CEPIdentifiedStudentsSummary!$C:$C,MATCH($C273,CEPIdentifiedStudentsSummary!$A:$A,0)),0))</f>
        <v>44</v>
      </c>
      <c r="G273" s="5">
        <f t="shared" si="20"/>
        <v>0.18723404255319148</v>
      </c>
      <c r="H273" s="35" t="str">
        <f t="shared" si="17"/>
        <v/>
      </c>
      <c r="I273" s="35" t="str">
        <f t="shared" si="18"/>
        <v/>
      </c>
      <c r="J273" s="43" t="str">
        <f>IF(IFERROR(INDEX(NslpCepGroups!$E:$E,MATCH($C273,NslpCepGroups!$C:$C,0))="Special Assistance - CEP",FALSE),"X","")</f>
        <v/>
      </c>
      <c r="K273" s="42" t="str">
        <f>IF($A273="","",IF($J273="X",INDEX(NslpCepGroups!$H:$H,MATCH($C273,NslpCepGroups!$C:$C,0)),""))</f>
        <v/>
      </c>
      <c r="L273" s="42" t="str">
        <f>IF($A273="","",IF($J273="X",IF(INDEX(NslpCepGroups!$F:$F,MATCH($C273,NslpCepGroups!$C:$C,0))=0,"Indiv. site",INDEX(NslpCepGroups!$F:$F,MATCH($C273,NslpCepGroups!$C:$C,0))),""))</f>
        <v/>
      </c>
      <c r="M273" s="42" t="str">
        <f>IF($A273="","",IF($J273="X",INDEX(NslpCepGroups!$I:$I,MATCH($C273,NslpCepGroups!$C:$C,0)),""))</f>
        <v/>
      </c>
      <c r="N273" s="45" t="str">
        <f t="shared" si="19"/>
        <v/>
      </c>
    </row>
    <row r="274" spans="1:14" x14ac:dyDescent="0.25">
      <c r="A274" s="25">
        <v>25</v>
      </c>
      <c r="B274" s="30" t="str">
        <f>IF($A274="","",INDEX('LEA-District wide'!$B:$B,MATCH($A274,'LEA-District wide'!$A:$A,0)))</f>
        <v>Ketchikan Gateway Borough Schools</v>
      </c>
      <c r="C274" s="26">
        <v>258010</v>
      </c>
      <c r="D274" s="26" t="s">
        <v>196</v>
      </c>
      <c r="E274" s="6">
        <f>IF($A274="","",IFERROR(INDEX(CEPIdentifiedStudentsSummary!$D:$D,MATCH($C274,CEPIdentifiedStudentsSummary!$A:$A,0)),0))</f>
        <v>94</v>
      </c>
      <c r="F274" s="6">
        <f>IF($A274="","",IFERROR(INDEX(CEPIdentifiedStudentsSummary!$C:$C,MATCH($C274,CEPIdentifiedStudentsSummary!$A:$A,0)),0))</f>
        <v>25</v>
      </c>
      <c r="G274" s="5">
        <f t="shared" si="20"/>
        <v>0.26595744680851063</v>
      </c>
      <c r="H274" s="35" t="str">
        <f t="shared" si="17"/>
        <v/>
      </c>
      <c r="I274" s="35" t="str">
        <f t="shared" si="18"/>
        <v/>
      </c>
      <c r="J274" s="41" t="str">
        <f>IF(IFERROR(INDEX(NslpCepGroups!$E:$E,MATCH($C274,NslpCepGroups!$C:$C,0))="Special Assistance - CEP",FALSE),"X","")</f>
        <v/>
      </c>
      <c r="K274" s="42" t="str">
        <f>IF($A274="","",IF($J274="X",INDEX(NslpCepGroups!$H:$H,MATCH($C274,NslpCepGroups!$C:$C,0)),""))</f>
        <v/>
      </c>
      <c r="L274" s="42" t="str">
        <f>IF($A274="","",IF($J274="X",IF(INDEX(NslpCepGroups!$F:$F,MATCH($C274,NslpCepGroups!$C:$C,0))=0,"Indiv. site",INDEX(NslpCepGroups!$F:$F,MATCH($C274,NslpCepGroups!$C:$C,0))),""))</f>
        <v/>
      </c>
      <c r="M274" s="42" t="str">
        <f>IF($A274="","",IF($J274="X",INDEX(NslpCepGroups!$I:$I,MATCH($C274,NslpCepGroups!$C:$C,0)),""))</f>
        <v/>
      </c>
      <c r="N274" s="45" t="str">
        <f t="shared" si="19"/>
        <v/>
      </c>
    </row>
    <row r="275" spans="1:14" x14ac:dyDescent="0.25">
      <c r="A275" s="25">
        <v>25</v>
      </c>
      <c r="B275" s="30" t="str">
        <f>IF($A275="","",INDEX('LEA-District wide'!$B:$B,MATCH($A275,'LEA-District wide'!$A:$A,0)))</f>
        <v>Ketchikan Gateway Borough Schools</v>
      </c>
      <c r="C275" s="26">
        <v>250050</v>
      </c>
      <c r="D275" s="26" t="s">
        <v>193</v>
      </c>
      <c r="E275" s="6">
        <f>IF($A275="","",IFERROR(INDEX(CEPIdentifiedStudentsSummary!$D:$D,MATCH($C275,CEPIdentifiedStudentsSummary!$A:$A,0)),0))</f>
        <v>233</v>
      </c>
      <c r="F275" s="6">
        <f>IF($A275="","",IFERROR(INDEX(CEPIdentifiedStudentsSummary!$C:$C,MATCH($C275,CEPIdentifiedStudentsSummary!$A:$A,0)),0))</f>
        <v>51</v>
      </c>
      <c r="G275" s="5">
        <f t="shared" si="20"/>
        <v>0.21888412017167383</v>
      </c>
      <c r="H275" s="35" t="str">
        <f t="shared" si="17"/>
        <v/>
      </c>
      <c r="I275" s="35" t="str">
        <f t="shared" si="18"/>
        <v/>
      </c>
      <c r="J275" s="43" t="str">
        <f>IF(IFERROR(INDEX(NslpCepGroups!$E:$E,MATCH($C275,NslpCepGroups!$C:$C,0))="Special Assistance - CEP",FALSE),"X","")</f>
        <v/>
      </c>
      <c r="K275" s="42" t="str">
        <f>IF($A275="","",IF($J275="X",INDEX(NslpCepGroups!$H:$H,MATCH($C275,NslpCepGroups!$C:$C,0)),""))</f>
        <v/>
      </c>
      <c r="L275" s="42" t="str">
        <f>IF($A275="","",IF($J275="X",IF(INDEX(NslpCepGroups!$F:$F,MATCH($C275,NslpCepGroups!$C:$C,0))=0,"Indiv. site",INDEX(NslpCepGroups!$F:$F,MATCH($C275,NslpCepGroups!$C:$C,0))),""))</f>
        <v/>
      </c>
      <c r="M275" s="42" t="str">
        <f>IF($A275="","",IF($J275="X",INDEX(NslpCepGroups!$I:$I,MATCH($C275,NslpCepGroups!$C:$C,0)),""))</f>
        <v/>
      </c>
      <c r="N275" s="45" t="str">
        <f t="shared" si="19"/>
        <v/>
      </c>
    </row>
    <row r="276" spans="1:14" x14ac:dyDescent="0.25">
      <c r="A276" s="25">
        <v>25</v>
      </c>
      <c r="B276" s="30" t="str">
        <f>IF($A276="","",INDEX('LEA-District wide'!$B:$B,MATCH($A276,'LEA-District wide'!$A:$A,0)))</f>
        <v>Ketchikan Gateway Borough Schools</v>
      </c>
      <c r="C276" s="26">
        <v>250010</v>
      </c>
      <c r="D276" s="26" t="s">
        <v>190</v>
      </c>
      <c r="E276" s="6">
        <f>IF($A276="","",IFERROR(INDEX(CEPIdentifiedStudentsSummary!$D:$D,MATCH($C276,CEPIdentifiedStudentsSummary!$A:$A,0)),0))</f>
        <v>319</v>
      </c>
      <c r="F276" s="6">
        <f>IF($A276="","",IFERROR(INDEX(CEPIdentifiedStudentsSummary!$C:$C,MATCH($C276,CEPIdentifiedStudentsSummary!$A:$A,0)),0))</f>
        <v>91</v>
      </c>
      <c r="G276" s="5">
        <f t="shared" si="20"/>
        <v>0.28526645768025077</v>
      </c>
      <c r="H276" s="35" t="str">
        <f t="shared" si="17"/>
        <v/>
      </c>
      <c r="I276" s="35" t="str">
        <f t="shared" si="18"/>
        <v/>
      </c>
      <c r="J276" s="43" t="str">
        <f>IF(IFERROR(INDEX(NslpCepGroups!$E:$E,MATCH($C276,NslpCepGroups!$C:$C,0))="Special Assistance - CEP",FALSE),"X","")</f>
        <v/>
      </c>
      <c r="K276" s="42" t="str">
        <f>IF($A276="","",IF($J276="X",INDEX(NslpCepGroups!$H:$H,MATCH($C276,NslpCepGroups!$C:$C,0)),""))</f>
        <v/>
      </c>
      <c r="L276" s="42" t="str">
        <f>IF($A276="","",IF($J276="X",IF(INDEX(NslpCepGroups!$F:$F,MATCH($C276,NslpCepGroups!$C:$C,0))=0,"Indiv. site",INDEX(NslpCepGroups!$F:$F,MATCH($C276,NslpCepGroups!$C:$C,0))),""))</f>
        <v/>
      </c>
      <c r="M276" s="42" t="str">
        <f>IF($A276="","",IF($J276="X",INDEX(NslpCepGroups!$I:$I,MATCH($C276,NslpCepGroups!$C:$C,0)),""))</f>
        <v/>
      </c>
      <c r="N276" s="45" t="str">
        <f t="shared" si="19"/>
        <v/>
      </c>
    </row>
    <row r="277" spans="1:14" x14ac:dyDescent="0.25">
      <c r="A277" s="25">
        <v>25</v>
      </c>
      <c r="B277" s="30" t="str">
        <f>IF($A277="","",INDEX('LEA-District wide'!$B:$B,MATCH($A277,'LEA-District wide'!$A:$A,0)))</f>
        <v>Ketchikan Gateway Borough Schools</v>
      </c>
      <c r="C277" s="26">
        <v>259010</v>
      </c>
      <c r="D277" s="26" t="s">
        <v>197</v>
      </c>
      <c r="E277" s="6">
        <f>IF($A277="","",IFERROR(INDEX(CEPIdentifiedStudentsSummary!$D:$D,MATCH($C277,CEPIdentifiedStudentsSummary!$A:$A,0)),0))</f>
        <v>195</v>
      </c>
      <c r="F277" s="6">
        <f>IF($A277="","",IFERROR(INDEX(CEPIdentifiedStudentsSummary!$C:$C,MATCH($C277,CEPIdentifiedStudentsSummary!$A:$A,0)),0))</f>
        <v>74</v>
      </c>
      <c r="G277" s="5">
        <f t="shared" si="20"/>
        <v>0.37948717948717947</v>
      </c>
      <c r="H277" s="35" t="str">
        <f t="shared" si="17"/>
        <v>X</v>
      </c>
      <c r="I277" s="35" t="str">
        <f t="shared" si="18"/>
        <v/>
      </c>
      <c r="J277" s="43" t="str">
        <f>IF(IFERROR(INDEX(NslpCepGroups!$E:$E,MATCH($C277,NslpCepGroups!$C:$C,0))="Special Assistance - CEP",FALSE),"X","")</f>
        <v/>
      </c>
      <c r="K277" s="42" t="str">
        <f>IF($A277="","",IF($J277="X",INDEX(NslpCepGroups!$H:$H,MATCH($C277,NslpCepGroups!$C:$C,0)),""))</f>
        <v/>
      </c>
      <c r="L277" s="42" t="str">
        <f>IF($A277="","",IF($J277="X",IF(INDEX(NslpCepGroups!$F:$F,MATCH($C277,NslpCepGroups!$C:$C,0))=0,"Indiv. site",INDEX(NslpCepGroups!$F:$F,MATCH($C277,NslpCepGroups!$C:$C,0))),""))</f>
        <v/>
      </c>
      <c r="M277" s="42" t="str">
        <f>IF($A277="","",IF($J277="X",INDEX(NslpCepGroups!$I:$I,MATCH($C277,NslpCepGroups!$C:$C,0)),""))</f>
        <v/>
      </c>
      <c r="N277" s="45" t="str">
        <f t="shared" si="19"/>
        <v/>
      </c>
    </row>
    <row r="278" spans="1:14" x14ac:dyDescent="0.25">
      <c r="A278" s="25">
        <v>25</v>
      </c>
      <c r="B278" s="30" t="str">
        <f>IF($A278="","",INDEX('LEA-District wide'!$B:$B,MATCH($A278,'LEA-District wide'!$A:$A,0)))</f>
        <v>Ketchikan Gateway Borough Schools</v>
      </c>
      <c r="C278" s="26">
        <v>250020</v>
      </c>
      <c r="D278" s="26" t="s">
        <v>191</v>
      </c>
      <c r="E278" s="6">
        <f>IF($A278="","",IFERROR(INDEX(CEPIdentifiedStudentsSummary!$D:$D,MATCH($C278,CEPIdentifiedStudentsSummary!$A:$A,0)),0))</f>
        <v>480</v>
      </c>
      <c r="F278" s="6">
        <f>IF($A278="","",IFERROR(INDEX(CEPIdentifiedStudentsSummary!$C:$C,MATCH($C278,CEPIdentifiedStudentsSummary!$A:$A,0)),0))</f>
        <v>76</v>
      </c>
      <c r="G278" s="5">
        <f t="shared" si="20"/>
        <v>0.15833333333333333</v>
      </c>
      <c r="H278" s="35" t="str">
        <f t="shared" si="17"/>
        <v/>
      </c>
      <c r="I278" s="35" t="str">
        <f t="shared" si="18"/>
        <v/>
      </c>
      <c r="J278" s="43" t="str">
        <f>IF(IFERROR(INDEX(NslpCepGroups!$E:$E,MATCH($C278,NslpCepGroups!$C:$C,0))="Special Assistance - CEP",FALSE),"X","")</f>
        <v/>
      </c>
      <c r="K278" s="42" t="str">
        <f>IF($A278="","",IF($J278="X",INDEX(NslpCepGroups!$H:$H,MATCH($C278,NslpCepGroups!$C:$C,0)),""))</f>
        <v/>
      </c>
      <c r="L278" s="42" t="str">
        <f>IF($A278="","",IF($J278="X",IF(INDEX(NslpCepGroups!$F:$F,MATCH($C278,NslpCepGroups!$C:$C,0))=0,"Indiv. site",INDEX(NslpCepGroups!$F:$F,MATCH($C278,NslpCepGroups!$C:$C,0))),""))</f>
        <v/>
      </c>
      <c r="M278" s="42" t="str">
        <f>IF($A278="","",IF($J278="X",INDEX(NslpCepGroups!$I:$I,MATCH($C278,NslpCepGroups!$C:$C,0)),""))</f>
        <v/>
      </c>
      <c r="N278" s="45" t="str">
        <f t="shared" si="19"/>
        <v/>
      </c>
    </row>
    <row r="279" spans="1:14" x14ac:dyDescent="0.25">
      <c r="A279" s="25">
        <v>25</v>
      </c>
      <c r="B279" s="30" t="str">
        <f>IF($A279="","",INDEX('LEA-District wide'!$B:$B,MATCH($A279,'LEA-District wide'!$A:$A,0)))</f>
        <v>Ketchikan Gateway Borough Schools</v>
      </c>
      <c r="C279" s="26">
        <v>250100</v>
      </c>
      <c r="D279" s="26" t="s">
        <v>194</v>
      </c>
      <c r="E279" s="6">
        <f>IF($A279="","",IFERROR(INDEX(CEPIdentifiedStudentsSummary!$D:$D,MATCH($C279,CEPIdentifiedStudentsSummary!$A:$A,0)),0))</f>
        <v>242</v>
      </c>
      <c r="F279" s="6">
        <f>IF($A279="","",IFERROR(INDEX(CEPIdentifiedStudentsSummary!$C:$C,MATCH($C279,CEPIdentifiedStudentsSummary!$A:$A,0)),0))</f>
        <v>27</v>
      </c>
      <c r="G279" s="5">
        <f t="shared" si="20"/>
        <v>0.1115702479338843</v>
      </c>
      <c r="H279" s="35" t="str">
        <f t="shared" si="17"/>
        <v/>
      </c>
      <c r="I279" s="35" t="str">
        <f t="shared" si="18"/>
        <v/>
      </c>
      <c r="J279" s="43" t="str">
        <f>IF(IFERROR(INDEX(NslpCepGroups!$E:$E,MATCH($C279,NslpCepGroups!$C:$C,0))="Special Assistance - CEP",FALSE),"X","")</f>
        <v/>
      </c>
      <c r="K279" s="42" t="str">
        <f>IF($A279="","",IF($J279="X",INDEX(NslpCepGroups!$H:$H,MATCH($C279,NslpCepGroups!$C:$C,0)),""))</f>
        <v/>
      </c>
      <c r="L279" s="42" t="str">
        <f>IF($A279="","",IF($J279="X",IF(INDEX(NslpCepGroups!$F:$F,MATCH($C279,NslpCepGroups!$C:$C,0))=0,"Indiv. site",INDEX(NslpCepGroups!$F:$F,MATCH($C279,NslpCepGroups!$C:$C,0))),""))</f>
        <v/>
      </c>
      <c r="M279" s="42" t="str">
        <f>IF($A279="","",IF($J279="X",INDEX(NslpCepGroups!$I:$I,MATCH($C279,NslpCepGroups!$C:$C,0)),""))</f>
        <v/>
      </c>
      <c r="N279" s="45" t="str">
        <f t="shared" si="19"/>
        <v/>
      </c>
    </row>
    <row r="280" spans="1:14" x14ac:dyDescent="0.25">
      <c r="A280" s="25">
        <v>25</v>
      </c>
      <c r="B280" s="30" t="str">
        <f>IF($A280="","",INDEX('LEA-District wide'!$B:$B,MATCH($A280,'LEA-District wide'!$A:$A,0)))</f>
        <v>Ketchikan Gateway Borough Schools</v>
      </c>
      <c r="C280" s="26">
        <v>257010</v>
      </c>
      <c r="D280" s="26" t="s">
        <v>195</v>
      </c>
      <c r="E280" s="6">
        <f>IF($A280="","",IFERROR(INDEX(CEPIdentifiedStudentsSummary!$D:$D,MATCH($C280,CEPIdentifiedStudentsSummary!$A:$A,0)),0))</f>
        <v>109</v>
      </c>
      <c r="F280" s="6">
        <f>IF($A280="","",IFERROR(INDEX(CEPIdentifiedStudentsSummary!$C:$C,MATCH($C280,CEPIdentifiedStudentsSummary!$A:$A,0)),0))</f>
        <v>45</v>
      </c>
      <c r="G280" s="5">
        <f t="shared" si="20"/>
        <v>0.41284403669724773</v>
      </c>
      <c r="H280" s="35" t="str">
        <f t="shared" si="17"/>
        <v/>
      </c>
      <c r="I280" s="35" t="str">
        <f t="shared" si="18"/>
        <v>X</v>
      </c>
      <c r="J280" s="41" t="str">
        <f>IF(IFERROR(INDEX(NslpCepGroups!$E:$E,MATCH($C280,NslpCepGroups!$C:$C,0))="Special Assistance - CEP",FALSE),"X","")</f>
        <v/>
      </c>
      <c r="K280" s="42" t="str">
        <f>IF($A280="","",IF($J280="X",INDEX(NslpCepGroups!$H:$H,MATCH($C280,NslpCepGroups!$C:$C,0)),""))</f>
        <v/>
      </c>
      <c r="L280" s="42" t="str">
        <f>IF($A280="","",IF($J280="X",IF(INDEX(NslpCepGroups!$F:$F,MATCH($C280,NslpCepGroups!$C:$C,0))=0,"Indiv. site",INDEX(NslpCepGroups!$F:$F,MATCH($C280,NslpCepGroups!$C:$C,0))),""))</f>
        <v/>
      </c>
      <c r="M280" s="42" t="str">
        <f>IF($A280="","",IF($J280="X",INDEX(NslpCepGroups!$I:$I,MATCH($C280,NslpCepGroups!$C:$C,0)),""))</f>
        <v/>
      </c>
      <c r="N280" s="45" t="str">
        <f t="shared" si="19"/>
        <v/>
      </c>
    </row>
    <row r="281" spans="1:14" x14ac:dyDescent="0.25">
      <c r="A281" s="25">
        <v>25</v>
      </c>
      <c r="B281" s="30" t="str">
        <f>IF($A281="","",INDEX('LEA-District wide'!$B:$B,MATCH($A281,'LEA-District wide'!$A:$A,0)))</f>
        <v>Ketchikan Gateway Borough Schools</v>
      </c>
      <c r="C281" s="26">
        <v>250040</v>
      </c>
      <c r="D281" s="26" t="s">
        <v>192</v>
      </c>
      <c r="E281" s="6">
        <f>IF($A281="","",IFERROR(INDEX(CEPIdentifiedStudentsSummary!$D:$D,MATCH($C281,CEPIdentifiedStudentsSummary!$A:$A,0)),0))</f>
        <v>257</v>
      </c>
      <c r="F281" s="6">
        <f>IF($A281="","",IFERROR(INDEX(CEPIdentifiedStudentsSummary!$C:$C,MATCH($C281,CEPIdentifiedStudentsSummary!$A:$A,0)),0))</f>
        <v>49</v>
      </c>
      <c r="G281" s="5">
        <f t="shared" si="20"/>
        <v>0.19066147859922178</v>
      </c>
      <c r="H281" s="35" t="str">
        <f t="shared" si="17"/>
        <v/>
      </c>
      <c r="I281" s="35" t="str">
        <f t="shared" si="18"/>
        <v/>
      </c>
      <c r="J281" s="41" t="str">
        <f>IF(IFERROR(INDEX(NslpCepGroups!$E:$E,MATCH($C281,NslpCepGroups!$C:$C,0))="Special Assistance - CEP",FALSE),"X","")</f>
        <v/>
      </c>
      <c r="K281" s="42" t="str">
        <f>IF($A281="","",IF($J281="X",INDEX(NslpCepGroups!$H:$H,MATCH($C281,NslpCepGroups!$C:$C,0)),""))</f>
        <v/>
      </c>
      <c r="L281" s="42" t="str">
        <f>IF($A281="","",IF($J281="X",IF(INDEX(NslpCepGroups!$F:$F,MATCH($C281,NslpCepGroups!$C:$C,0))=0,"Indiv. site",INDEX(NslpCepGroups!$F:$F,MATCH($C281,NslpCepGroups!$C:$C,0))),""))</f>
        <v/>
      </c>
      <c r="M281" s="42" t="str">
        <f>IF($A281="","",IF($J281="X",INDEX(NslpCepGroups!$I:$I,MATCH($C281,NslpCepGroups!$C:$C,0)),""))</f>
        <v/>
      </c>
      <c r="N281" s="45" t="str">
        <f t="shared" si="19"/>
        <v/>
      </c>
    </row>
    <row r="282" spans="1:14" x14ac:dyDescent="0.25">
      <c r="A282" s="25">
        <v>25</v>
      </c>
      <c r="B282" s="30" t="str">
        <f>IF($A282="","",INDEX('LEA-District wide'!$B:$B,MATCH($A282,'LEA-District wide'!$A:$A,0)))</f>
        <v>Ketchikan Gateway Borough Schools</v>
      </c>
      <c r="C282" s="26">
        <v>259020</v>
      </c>
      <c r="D282" s="26" t="s">
        <v>441</v>
      </c>
      <c r="E282" s="6">
        <f>IF($A282="","",IFERROR(INDEX(CEPIdentifiedStudentsSummary!$D:$D,MATCH($C282,CEPIdentifiedStudentsSummary!$A:$A,0)),0))</f>
        <v>135</v>
      </c>
      <c r="F282" s="6">
        <f>IF($A282="","",IFERROR(INDEX(CEPIdentifiedStudentsSummary!$C:$C,MATCH($C282,CEPIdentifiedStudentsSummary!$A:$A,0)),0))</f>
        <v>43</v>
      </c>
      <c r="G282" s="5">
        <f t="shared" si="20"/>
        <v>0.31851851851851853</v>
      </c>
      <c r="H282" s="35" t="str">
        <f t="shared" si="17"/>
        <v>X</v>
      </c>
      <c r="I282" s="35" t="str">
        <f t="shared" si="18"/>
        <v/>
      </c>
      <c r="J282" s="41" t="str">
        <f>IF(IFERROR(INDEX(NslpCepGroups!$E:$E,MATCH($C282,NslpCepGroups!$C:$C,0))="Special Assistance - CEP",FALSE),"X","")</f>
        <v/>
      </c>
      <c r="K282" s="42" t="str">
        <f>IF($A282="","",IF($J282="X",INDEX(NslpCepGroups!$H:$H,MATCH($C282,NslpCepGroups!$C:$C,0)),""))</f>
        <v/>
      </c>
      <c r="L282" s="42" t="str">
        <f>IF($A282="","",IF($J282="X",IF(INDEX(NslpCepGroups!$F:$F,MATCH($C282,NslpCepGroups!$C:$C,0))=0,"Indiv. site",INDEX(NslpCepGroups!$F:$F,MATCH($C282,NslpCepGroups!$C:$C,0))),""))</f>
        <v/>
      </c>
      <c r="M282" s="42" t="str">
        <f>IF($A282="","",IF($J282="X",INDEX(NslpCepGroups!$I:$I,MATCH($C282,NslpCepGroups!$C:$C,0)),""))</f>
        <v/>
      </c>
      <c r="N282" s="45" t="str">
        <f t="shared" si="19"/>
        <v/>
      </c>
    </row>
    <row r="283" spans="1:14" x14ac:dyDescent="0.25">
      <c r="A283" s="25">
        <v>27</v>
      </c>
      <c r="B283" s="30" t="str">
        <f>IF($A283="","",INDEX('LEA-District wide'!$B:$B,MATCH($A283,'LEA-District wide'!$A:$A,0)))</f>
        <v>Klawock City Schools</v>
      </c>
      <c r="C283" s="26">
        <v>270010</v>
      </c>
      <c r="D283" s="26" t="s">
        <v>199</v>
      </c>
      <c r="E283" s="6">
        <f>IF($A283="","",IFERROR(INDEX(CEPIdentifiedStudentsSummary!$D:$D,MATCH($C283,CEPIdentifiedStudentsSummary!$A:$A,0)),0))</f>
        <v>127</v>
      </c>
      <c r="F283" s="6">
        <f>IF($A283="","",IFERROR(INDEX(CEPIdentifiedStudentsSummary!$C:$C,MATCH($C283,CEPIdentifiedStudentsSummary!$A:$A,0)),0))</f>
        <v>85</v>
      </c>
      <c r="G283" s="5">
        <f t="shared" si="20"/>
        <v>0.6692913385826772</v>
      </c>
      <c r="H283" s="35" t="str">
        <f t="shared" si="17"/>
        <v/>
      </c>
      <c r="I283" s="35" t="str">
        <f t="shared" si="18"/>
        <v>X</v>
      </c>
      <c r="J283" s="41" t="str">
        <f>IF(IFERROR(INDEX(NslpCepGroups!$E:$E,MATCH($C283,NslpCepGroups!$C:$C,0))="Special Assistance - CEP",FALSE),"X","")</f>
        <v>X</v>
      </c>
      <c r="K283" s="42" t="str">
        <f>IF($A283="","",IF($J283="X",INDEX(NslpCepGroups!$H:$H,MATCH($C283,NslpCepGroups!$C:$C,0)),""))</f>
        <v>2022 - 2023</v>
      </c>
      <c r="L283" s="42" t="str">
        <f>IF($A283="","",IF($J283="X",IF(INDEX(NslpCepGroups!$F:$F,MATCH($C283,NslpCepGroups!$C:$C,0))=0,"Indiv. site",INDEX(NslpCepGroups!$F:$F,MATCH($C283,NslpCepGroups!$C:$C,0))),""))</f>
        <v>Indiv. site</v>
      </c>
      <c r="M283" s="42" t="str">
        <f>IF($A283="","",IF($J283="X",INDEX(NslpCepGroups!$I:$I,MATCH($C283,NslpCepGroups!$C:$C,0)),""))</f>
        <v>2025 - 2026</v>
      </c>
      <c r="N283" s="45" t="str">
        <f t="shared" si="19"/>
        <v/>
      </c>
    </row>
    <row r="284" spans="1:14" x14ac:dyDescent="0.25">
      <c r="A284" s="25">
        <v>27</v>
      </c>
      <c r="B284" s="30" t="str">
        <f>IF($A284="","",INDEX('LEA-District wide'!$B:$B,MATCH($A284,'LEA-District wide'!$A:$A,0)))</f>
        <v>Klawock City Schools</v>
      </c>
      <c r="C284" s="26">
        <v>278010</v>
      </c>
      <c r="D284" s="26" t="s">
        <v>663</v>
      </c>
      <c r="E284" s="6">
        <f>IF($A284="","",IFERROR(INDEX(CEPIdentifiedStudentsSummary!$D:$D,MATCH($C284,CEPIdentifiedStudentsSummary!$A:$A,0)),0))</f>
        <v>0</v>
      </c>
      <c r="F284" s="6">
        <f>IF($A284="","",IFERROR(INDEX(CEPIdentifiedStudentsSummary!$C:$C,MATCH($C284,CEPIdentifiedStudentsSummary!$A:$A,0)),0))</f>
        <v>0</v>
      </c>
      <c r="G284" s="5" t="str">
        <f t="shared" si="20"/>
        <v>N/A</v>
      </c>
      <c r="H284" s="35" t="str">
        <f t="shared" si="17"/>
        <v/>
      </c>
      <c r="I284" s="35" t="str">
        <f t="shared" si="18"/>
        <v/>
      </c>
      <c r="J284" s="41" t="str">
        <f>IF(IFERROR(INDEX(NslpCepGroups!$E:$E,MATCH($C284,NslpCepGroups!$C:$C,0))="Special Assistance - CEP",FALSE),"X","")</f>
        <v/>
      </c>
      <c r="K284" s="42" t="str">
        <f>IF($A284="","",IF($J284="X",INDEX(NslpCepGroups!$H:$H,MATCH($C284,NslpCepGroups!$C:$C,0)),""))</f>
        <v/>
      </c>
      <c r="L284" s="42" t="str">
        <f>IF($A284="","",IF($J284="X",IF(INDEX(NslpCepGroups!$F:$F,MATCH($C284,NslpCepGroups!$C:$C,0))=0,"Indiv. site",INDEX(NslpCepGroups!$F:$F,MATCH($C284,NslpCepGroups!$C:$C,0))),""))</f>
        <v/>
      </c>
      <c r="M284" s="42" t="str">
        <f>IF($A284="","",IF($J284="X",INDEX(NslpCepGroups!$I:$I,MATCH($C284,NslpCepGroups!$C:$C,0)),""))</f>
        <v/>
      </c>
      <c r="N284" s="45" t="str">
        <f t="shared" si="19"/>
        <v/>
      </c>
    </row>
    <row r="285" spans="1:14" x14ac:dyDescent="0.25">
      <c r="A285" s="25">
        <v>28</v>
      </c>
      <c r="B285" s="30" t="str">
        <f>IF($A285="","",INDEX('LEA-District wide'!$B:$B,MATCH($A285,'LEA-District wide'!$A:$A,0)))</f>
        <v>Kodiak Island Borough Schools</v>
      </c>
      <c r="C285" s="26">
        <v>280010</v>
      </c>
      <c r="D285" s="26" t="s">
        <v>200</v>
      </c>
      <c r="E285" s="6">
        <f>IF($A285="","",IFERROR(INDEX(CEPIdentifiedStudentsSummary!$D:$D,MATCH($C285,CEPIdentifiedStudentsSummary!$A:$A,0)),0))</f>
        <v>13</v>
      </c>
      <c r="F285" s="6">
        <f>IF($A285="","",IFERROR(INDEX(CEPIdentifiedStudentsSummary!$C:$C,MATCH($C285,CEPIdentifiedStudentsSummary!$A:$A,0)),0))</f>
        <v>8</v>
      </c>
      <c r="G285" s="5">
        <f t="shared" si="20"/>
        <v>0.61538461538461542</v>
      </c>
      <c r="H285" s="35" t="str">
        <f t="shared" si="17"/>
        <v/>
      </c>
      <c r="I285" s="35" t="str">
        <f t="shared" si="18"/>
        <v>X</v>
      </c>
      <c r="J285" s="41" t="str">
        <f>IF(IFERROR(INDEX(NslpCepGroups!$E:$E,MATCH($C285,NslpCepGroups!$C:$C,0))="Special Assistance - CEP",FALSE),"X","")</f>
        <v>X</v>
      </c>
      <c r="K285" s="42" t="str">
        <f>IF($A285="","",IF($J285="X",INDEX(NslpCepGroups!$H:$H,MATCH($C285,NslpCepGroups!$C:$C,0)),""))</f>
        <v>2022 - 2023</v>
      </c>
      <c r="L285" s="42" t="str">
        <f>IF($A285="","",IF($J285="X",IF(INDEX(NslpCepGroups!$F:$F,MATCH($C285,NslpCepGroups!$C:$C,0))=0,"Indiv. site",INDEX(NslpCepGroups!$F:$F,MATCH($C285,NslpCepGroups!$C:$C,0))),""))</f>
        <v>Group A</v>
      </c>
      <c r="M285" s="42" t="str">
        <f>IF($A285="","",IF($J285="X",INDEX(NslpCepGroups!$I:$I,MATCH($C285,NslpCepGroups!$C:$C,0)),""))</f>
        <v>2025 - 2026</v>
      </c>
      <c r="N285" s="45" t="str">
        <f t="shared" si="19"/>
        <v/>
      </c>
    </row>
    <row r="286" spans="1:14" x14ac:dyDescent="0.25">
      <c r="A286" s="25">
        <v>28</v>
      </c>
      <c r="B286" s="30" t="str">
        <f>IF($A286="","",INDEX('LEA-District wide'!$B:$B,MATCH($A286,'LEA-District wide'!$A:$A,0)))</f>
        <v>Kodiak Island Borough Schools</v>
      </c>
      <c r="C286" s="26">
        <v>288010</v>
      </c>
      <c r="D286" s="26" t="s">
        <v>442</v>
      </c>
      <c r="E286" s="6">
        <f>IF($A286="","",IFERROR(INDEX(CEPIdentifiedStudentsSummary!$D:$D,MATCH($C286,CEPIdentifiedStudentsSummary!$A:$A,0)),0))</f>
        <v>160</v>
      </c>
      <c r="F286" s="6">
        <f>IF($A286="","",IFERROR(INDEX(CEPIdentifiedStudentsSummary!$C:$C,MATCH($C286,CEPIdentifiedStudentsSummary!$A:$A,0)),0))</f>
        <v>42</v>
      </c>
      <c r="G286" s="5">
        <f t="shared" si="20"/>
        <v>0.26250000000000001</v>
      </c>
      <c r="H286" s="35" t="str">
        <f t="shared" si="17"/>
        <v/>
      </c>
      <c r="I286" s="35" t="str">
        <f t="shared" si="18"/>
        <v/>
      </c>
      <c r="J286" s="41" t="str">
        <f>IF(IFERROR(INDEX(NslpCepGroups!$E:$E,MATCH($C286,NslpCepGroups!$C:$C,0))="Special Assistance - CEP",FALSE),"X","")</f>
        <v/>
      </c>
      <c r="K286" s="42" t="str">
        <f>IF($A286="","",IF($J286="X",INDEX(NslpCepGroups!$H:$H,MATCH($C286,NslpCepGroups!$C:$C,0)),""))</f>
        <v/>
      </c>
      <c r="L286" s="42" t="str">
        <f>IF($A286="","",IF($J286="X",IF(INDEX(NslpCepGroups!$F:$F,MATCH($C286,NslpCepGroups!$C:$C,0))=0,"Indiv. site",INDEX(NslpCepGroups!$F:$F,MATCH($C286,NslpCepGroups!$C:$C,0))),""))</f>
        <v/>
      </c>
      <c r="M286" s="42" t="str">
        <f>IF($A286="","",IF($J286="X",INDEX(NslpCepGroups!$I:$I,MATCH($C286,NslpCepGroups!$C:$C,0)),""))</f>
        <v/>
      </c>
      <c r="N286" s="45" t="str">
        <f t="shared" si="19"/>
        <v/>
      </c>
    </row>
    <row r="287" spans="1:14" x14ac:dyDescent="0.25">
      <c r="A287" s="25">
        <v>28</v>
      </c>
      <c r="B287" s="30" t="str">
        <f>IF($A287="","",INDEX('LEA-District wide'!$B:$B,MATCH($A287,'LEA-District wide'!$A:$A,0)))</f>
        <v>Kodiak Island Borough Schools</v>
      </c>
      <c r="C287" s="26">
        <v>280020</v>
      </c>
      <c r="D287" s="26" t="s">
        <v>201</v>
      </c>
      <c r="E287" s="6">
        <f>IF($A287="","",IFERROR(INDEX(CEPIdentifiedStudentsSummary!$D:$D,MATCH($C287,CEPIdentifiedStudentsSummary!$A:$A,0)),0))</f>
        <v>20</v>
      </c>
      <c r="F287" s="6">
        <f>IF($A287="","",IFERROR(INDEX(CEPIdentifiedStudentsSummary!$C:$C,MATCH($C287,CEPIdentifiedStudentsSummary!$A:$A,0)),0))</f>
        <v>11</v>
      </c>
      <c r="G287" s="5">
        <f t="shared" si="20"/>
        <v>0.55000000000000004</v>
      </c>
      <c r="H287" s="35" t="str">
        <f t="shared" si="17"/>
        <v/>
      </c>
      <c r="I287" s="35" t="str">
        <f t="shared" si="18"/>
        <v>X</v>
      </c>
      <c r="J287" s="41" t="str">
        <f>IF(IFERROR(INDEX(NslpCepGroups!$E:$E,MATCH($C287,NslpCepGroups!$C:$C,0))="Special Assistance - CEP",FALSE),"X","")</f>
        <v>X</v>
      </c>
      <c r="K287" s="42" t="str">
        <f>IF($A287="","",IF($J287="X",INDEX(NslpCepGroups!$H:$H,MATCH($C287,NslpCepGroups!$C:$C,0)),""))</f>
        <v>2022 - 2023</v>
      </c>
      <c r="L287" s="42" t="str">
        <f>IF($A287="","",IF($J287="X",IF(INDEX(NslpCepGroups!$F:$F,MATCH($C287,NslpCepGroups!$C:$C,0))=0,"Indiv. site",INDEX(NslpCepGroups!$F:$F,MATCH($C287,NslpCepGroups!$C:$C,0))),""))</f>
        <v>Group A</v>
      </c>
      <c r="M287" s="42" t="str">
        <f>IF($A287="","",IF($J287="X",INDEX(NslpCepGroups!$I:$I,MATCH($C287,NslpCepGroups!$C:$C,0)),""))</f>
        <v>2025 - 2026</v>
      </c>
      <c r="N287" s="45" t="str">
        <f t="shared" si="19"/>
        <v/>
      </c>
    </row>
    <row r="288" spans="1:14" x14ac:dyDescent="0.25">
      <c r="A288" s="25">
        <v>28</v>
      </c>
      <c r="B288" s="30" t="str">
        <f>IF($A288="","",INDEX('LEA-District wide'!$B:$B,MATCH($A288,'LEA-District wide'!$A:$A,0)))</f>
        <v>Kodiak Island Borough Schools</v>
      </c>
      <c r="C288" s="26">
        <v>280030</v>
      </c>
      <c r="D288" s="26" t="s">
        <v>202</v>
      </c>
      <c r="E288" s="6">
        <f>IF($A288="","",IFERROR(INDEX(CEPIdentifiedStudentsSummary!$D:$D,MATCH($C288,CEPIdentifiedStudentsSummary!$A:$A,0)),0))</f>
        <v>337</v>
      </c>
      <c r="F288" s="6">
        <f>IF($A288="","",IFERROR(INDEX(CEPIdentifiedStudentsSummary!$C:$C,MATCH($C288,CEPIdentifiedStudentsSummary!$A:$A,0)),0))</f>
        <v>120</v>
      </c>
      <c r="G288" s="5">
        <f t="shared" si="20"/>
        <v>0.35608308605341249</v>
      </c>
      <c r="H288" s="35" t="str">
        <f t="shared" si="17"/>
        <v>X</v>
      </c>
      <c r="I288" s="35" t="str">
        <f t="shared" si="18"/>
        <v/>
      </c>
      <c r="J288" s="41" t="str">
        <f>IF(IFERROR(INDEX(NslpCepGroups!$E:$E,MATCH($C288,NslpCepGroups!$C:$C,0))="Special Assistance - CEP",FALSE),"X","")</f>
        <v/>
      </c>
      <c r="K288" s="42" t="str">
        <f>IF($A288="","",IF($J288="X",INDEX(NslpCepGroups!$H:$H,MATCH($C288,NslpCepGroups!$C:$C,0)),""))</f>
        <v/>
      </c>
      <c r="L288" s="42" t="str">
        <f>IF($A288="","",IF($J288="X",IF(INDEX(NslpCepGroups!$F:$F,MATCH($C288,NslpCepGroups!$C:$C,0))=0,"Indiv. site",INDEX(NslpCepGroups!$F:$F,MATCH($C288,NslpCepGroups!$C:$C,0))),""))</f>
        <v/>
      </c>
      <c r="M288" s="42" t="str">
        <f>IF($A288="","",IF($J288="X",INDEX(NslpCepGroups!$I:$I,MATCH($C288,NslpCepGroups!$C:$C,0)),""))</f>
        <v/>
      </c>
      <c r="N288" s="45" t="str">
        <f t="shared" si="19"/>
        <v/>
      </c>
    </row>
    <row r="289" spans="1:14" x14ac:dyDescent="0.25">
      <c r="A289" s="25">
        <v>28</v>
      </c>
      <c r="B289" s="30" t="str">
        <f>IF($A289="","",INDEX('LEA-District wide'!$B:$B,MATCH($A289,'LEA-District wide'!$A:$A,0)))</f>
        <v>Kodiak Island Borough Schools</v>
      </c>
      <c r="C289" s="26">
        <v>280050</v>
      </c>
      <c r="D289" s="26" t="s">
        <v>203</v>
      </c>
      <c r="E289" s="6">
        <f>IF($A289="","",IFERROR(INDEX(CEPIdentifiedStudentsSummary!$D:$D,MATCH($C289,CEPIdentifiedStudentsSummary!$A:$A,0)),0))</f>
        <v>610</v>
      </c>
      <c r="F289" s="6">
        <f>IF($A289="","",IFERROR(INDEX(CEPIdentifiedStudentsSummary!$C:$C,MATCH($C289,CEPIdentifiedStudentsSummary!$A:$A,0)),0))</f>
        <v>160</v>
      </c>
      <c r="G289" s="5">
        <f t="shared" si="20"/>
        <v>0.26229508196721313</v>
      </c>
      <c r="H289" s="35" t="str">
        <f t="shared" si="17"/>
        <v/>
      </c>
      <c r="I289" s="35" t="str">
        <f t="shared" si="18"/>
        <v/>
      </c>
      <c r="J289" s="41" t="str">
        <f>IF(IFERROR(INDEX(NslpCepGroups!$E:$E,MATCH($C289,NslpCepGroups!$C:$C,0))="Special Assistance - CEP",FALSE),"X","")</f>
        <v/>
      </c>
      <c r="K289" s="42" t="str">
        <f>IF($A289="","",IF($J289="X",INDEX(NslpCepGroups!$H:$H,MATCH($C289,NslpCepGroups!$C:$C,0)),""))</f>
        <v/>
      </c>
      <c r="L289" s="42" t="str">
        <f>IF($A289="","",IF($J289="X",IF(INDEX(NslpCepGroups!$F:$F,MATCH($C289,NslpCepGroups!$C:$C,0))=0,"Indiv. site",INDEX(NslpCepGroups!$F:$F,MATCH($C289,NslpCepGroups!$C:$C,0))),""))</f>
        <v/>
      </c>
      <c r="M289" s="42" t="str">
        <f>IF($A289="","",IF($J289="X",INDEX(NslpCepGroups!$I:$I,MATCH($C289,NslpCepGroups!$C:$C,0)),""))</f>
        <v/>
      </c>
      <c r="N289" s="45" t="str">
        <f t="shared" si="19"/>
        <v/>
      </c>
    </row>
    <row r="290" spans="1:14" x14ac:dyDescent="0.25">
      <c r="A290" s="25">
        <v>28</v>
      </c>
      <c r="B290" s="30" t="str">
        <f>IF($A290="","",INDEX('LEA-District wide'!$B:$B,MATCH($A290,'LEA-District wide'!$A:$A,0)))</f>
        <v>Kodiak Island Borough Schools</v>
      </c>
      <c r="C290" s="26">
        <v>280070</v>
      </c>
      <c r="D290" s="26" t="s">
        <v>205</v>
      </c>
      <c r="E290" s="6">
        <f>IF($A290="","",IFERROR(INDEX(CEPIdentifiedStudentsSummary!$D:$D,MATCH($C290,CEPIdentifiedStudentsSummary!$A:$A,0)),0))</f>
        <v>430</v>
      </c>
      <c r="F290" s="6">
        <f>IF($A290="","",IFERROR(INDEX(CEPIdentifiedStudentsSummary!$C:$C,MATCH($C290,CEPIdentifiedStudentsSummary!$A:$A,0)),0))</f>
        <v>131</v>
      </c>
      <c r="G290" s="5">
        <f t="shared" si="20"/>
        <v>0.30465116279069765</v>
      </c>
      <c r="H290" s="35" t="str">
        <f t="shared" si="17"/>
        <v>X</v>
      </c>
      <c r="I290" s="35" t="str">
        <f t="shared" si="18"/>
        <v/>
      </c>
      <c r="J290" s="41" t="str">
        <f>IF(IFERROR(INDEX(NslpCepGroups!$E:$E,MATCH($C290,NslpCepGroups!$C:$C,0))="Special Assistance - CEP",FALSE),"X","")</f>
        <v/>
      </c>
      <c r="K290" s="42" t="str">
        <f>IF($A290="","",IF($J290="X",INDEX(NslpCepGroups!$H:$H,MATCH($C290,NslpCepGroups!$C:$C,0)),""))</f>
        <v/>
      </c>
      <c r="L290" s="42" t="str">
        <f>IF($A290="","",IF($J290="X",IF(INDEX(NslpCepGroups!$F:$F,MATCH($C290,NslpCepGroups!$C:$C,0))=0,"Indiv. site",INDEX(NslpCepGroups!$F:$F,MATCH($C290,NslpCepGroups!$C:$C,0))),""))</f>
        <v/>
      </c>
      <c r="M290" s="42" t="str">
        <f>IF($A290="","",IF($J290="X",INDEX(NslpCepGroups!$I:$I,MATCH($C290,NslpCepGroups!$C:$C,0)),""))</f>
        <v/>
      </c>
      <c r="N290" s="45" t="str">
        <f t="shared" si="19"/>
        <v/>
      </c>
    </row>
    <row r="291" spans="1:14" x14ac:dyDescent="0.25">
      <c r="A291" s="25">
        <v>28</v>
      </c>
      <c r="B291" s="30" t="str">
        <f>IF($A291="","",INDEX('LEA-District wide'!$B:$B,MATCH($A291,'LEA-District wide'!$A:$A,0)))</f>
        <v>Kodiak Island Borough Schools</v>
      </c>
      <c r="C291" s="26">
        <v>280090</v>
      </c>
      <c r="D291" s="26" t="s">
        <v>206</v>
      </c>
      <c r="E291" s="6">
        <f>IF($A291="","",IFERROR(INDEX(CEPIdentifiedStudentsSummary!$D:$D,MATCH($C291,CEPIdentifiedStudentsSummary!$A:$A,0)),0))</f>
        <v>193</v>
      </c>
      <c r="F291" s="6">
        <f>IF($A291="","",IFERROR(INDEX(CEPIdentifiedStudentsSummary!$C:$C,MATCH($C291,CEPIdentifiedStudentsSummary!$A:$A,0)),0))</f>
        <v>67</v>
      </c>
      <c r="G291" s="5">
        <f t="shared" si="20"/>
        <v>0.34715025906735753</v>
      </c>
      <c r="H291" s="35" t="str">
        <f t="shared" si="17"/>
        <v>X</v>
      </c>
      <c r="I291" s="35" t="str">
        <f t="shared" si="18"/>
        <v/>
      </c>
      <c r="J291" s="41" t="str">
        <f>IF(IFERROR(INDEX(NslpCepGroups!$E:$E,MATCH($C291,NslpCepGroups!$C:$C,0))="Special Assistance - CEP",FALSE),"X","")</f>
        <v/>
      </c>
      <c r="K291" s="42" t="str">
        <f>IF($A291="","",IF($J291="X",INDEX(NslpCepGroups!$H:$H,MATCH($C291,NslpCepGroups!$C:$C,0)),""))</f>
        <v/>
      </c>
      <c r="L291" s="42" t="str">
        <f>IF($A291="","",IF($J291="X",IF(INDEX(NslpCepGroups!$F:$F,MATCH($C291,NslpCepGroups!$C:$C,0))=0,"Indiv. site",INDEX(NslpCepGroups!$F:$F,MATCH($C291,NslpCepGroups!$C:$C,0))),""))</f>
        <v/>
      </c>
      <c r="M291" s="42" t="str">
        <f>IF($A291="","",IF($J291="X",INDEX(NslpCepGroups!$I:$I,MATCH($C291,NslpCepGroups!$C:$C,0)),""))</f>
        <v/>
      </c>
      <c r="N291" s="45" t="str">
        <f t="shared" si="19"/>
        <v/>
      </c>
    </row>
    <row r="292" spans="1:14" x14ac:dyDescent="0.25">
      <c r="A292" s="25">
        <v>28</v>
      </c>
      <c r="B292" s="30" t="str">
        <f>IF($A292="","",INDEX('LEA-District wide'!$B:$B,MATCH($A292,'LEA-District wide'!$A:$A,0)))</f>
        <v>Kodiak Island Borough Schools</v>
      </c>
      <c r="C292" s="26">
        <v>280180</v>
      </c>
      <c r="D292" s="26" t="s">
        <v>38</v>
      </c>
      <c r="E292" s="6">
        <f>IF($A292="","",IFERROR(INDEX(CEPIdentifiedStudentsSummary!$D:$D,MATCH($C292,CEPIdentifiedStudentsSummary!$A:$A,0)),0))</f>
        <v>234</v>
      </c>
      <c r="F292" s="6">
        <f>IF($A292="","",IFERROR(INDEX(CEPIdentifiedStudentsSummary!$C:$C,MATCH($C292,CEPIdentifiedStudentsSummary!$A:$A,0)),0))</f>
        <v>104</v>
      </c>
      <c r="G292" s="5">
        <f t="shared" si="20"/>
        <v>0.44444444444444442</v>
      </c>
      <c r="H292" s="35" t="str">
        <f t="shared" si="17"/>
        <v/>
      </c>
      <c r="I292" s="35" t="str">
        <f t="shared" si="18"/>
        <v>X</v>
      </c>
      <c r="J292" s="41" t="str">
        <f>IF(IFERROR(INDEX(NslpCepGroups!$E:$E,MATCH($C292,NslpCepGroups!$C:$C,0))="Special Assistance - CEP",FALSE),"X","")</f>
        <v/>
      </c>
      <c r="K292" s="42" t="str">
        <f>IF($A292="","",IF($J292="X",INDEX(NslpCepGroups!$H:$H,MATCH($C292,NslpCepGroups!$C:$C,0)),""))</f>
        <v/>
      </c>
      <c r="L292" s="42" t="str">
        <f>IF($A292="","",IF($J292="X",IF(INDEX(NslpCepGroups!$F:$F,MATCH($C292,NslpCepGroups!$C:$C,0))=0,"Indiv. site",INDEX(NslpCepGroups!$F:$F,MATCH($C292,NslpCepGroups!$C:$C,0))),""))</f>
        <v/>
      </c>
      <c r="M292" s="42" t="str">
        <f>IF($A292="","",IF($J292="X",INDEX(NslpCepGroups!$I:$I,MATCH($C292,NslpCepGroups!$C:$C,0)),""))</f>
        <v/>
      </c>
      <c r="N292" s="45" t="str">
        <f t="shared" si="19"/>
        <v/>
      </c>
    </row>
    <row r="293" spans="1:14" x14ac:dyDescent="0.25">
      <c r="A293" s="25">
        <v>28</v>
      </c>
      <c r="B293" s="30" t="str">
        <f>IF($A293="","",INDEX('LEA-District wide'!$B:$B,MATCH($A293,'LEA-District wide'!$A:$A,0)))</f>
        <v>Kodiak Island Borough Schools</v>
      </c>
      <c r="C293" s="26">
        <v>280100</v>
      </c>
      <c r="D293" s="26" t="s">
        <v>207</v>
      </c>
      <c r="E293" s="6">
        <f>IF($A293="","",IFERROR(INDEX(CEPIdentifiedStudentsSummary!$D:$D,MATCH($C293,CEPIdentifiedStudentsSummary!$A:$A,0)),0))</f>
        <v>29</v>
      </c>
      <c r="F293" s="6">
        <f>IF($A293="","",IFERROR(INDEX(CEPIdentifiedStudentsSummary!$C:$C,MATCH($C293,CEPIdentifiedStudentsSummary!$A:$A,0)),0))</f>
        <v>17</v>
      </c>
      <c r="G293" s="5">
        <f t="shared" si="20"/>
        <v>0.58620689655172409</v>
      </c>
      <c r="H293" s="35" t="str">
        <f t="shared" si="17"/>
        <v/>
      </c>
      <c r="I293" s="35" t="str">
        <f t="shared" si="18"/>
        <v>X</v>
      </c>
      <c r="J293" s="41" t="str">
        <f>IF(IFERROR(INDEX(NslpCepGroups!$E:$E,MATCH($C293,NslpCepGroups!$C:$C,0))="Special Assistance - CEP",FALSE),"X","")</f>
        <v>X</v>
      </c>
      <c r="K293" s="42" t="str">
        <f>IF($A293="","",IF($J293="X",INDEX(NslpCepGroups!$H:$H,MATCH($C293,NslpCepGroups!$C:$C,0)),""))</f>
        <v>2022 - 2023</v>
      </c>
      <c r="L293" s="42" t="str">
        <f>IF($A293="","",IF($J293="X",IF(INDEX(NslpCepGroups!$F:$F,MATCH($C293,NslpCepGroups!$C:$C,0))=0,"Indiv. site",INDEX(NslpCepGroups!$F:$F,MATCH($C293,NslpCepGroups!$C:$C,0))),""))</f>
        <v>Group A</v>
      </c>
      <c r="M293" s="42" t="str">
        <f>IF($A293="","",IF($J293="X",INDEX(NslpCepGroups!$I:$I,MATCH($C293,NslpCepGroups!$C:$C,0)),""))</f>
        <v>2025 - 2026</v>
      </c>
      <c r="N293" s="45" t="str">
        <f t="shared" si="19"/>
        <v/>
      </c>
    </row>
    <row r="294" spans="1:14" x14ac:dyDescent="0.25">
      <c r="A294" s="25">
        <v>28</v>
      </c>
      <c r="B294" s="30" t="str">
        <f>IF($A294="","",INDEX('LEA-District wide'!$B:$B,MATCH($A294,'LEA-District wide'!$A:$A,0)))</f>
        <v>Kodiak Island Borough Schools</v>
      </c>
      <c r="C294" s="26">
        <v>280110</v>
      </c>
      <c r="D294" s="26" t="s">
        <v>208</v>
      </c>
      <c r="E294" s="6">
        <f>IF($A294="","",IFERROR(INDEX(CEPIdentifiedStudentsSummary!$D:$D,MATCH($C294,CEPIdentifiedStudentsSummary!$A:$A,0)),0))</f>
        <v>12</v>
      </c>
      <c r="F294" s="6">
        <f>IF($A294="","",IFERROR(INDEX(CEPIdentifiedStudentsSummary!$C:$C,MATCH($C294,CEPIdentifiedStudentsSummary!$A:$A,0)),0))</f>
        <v>4</v>
      </c>
      <c r="G294" s="5">
        <f t="shared" si="20"/>
        <v>0.33333333333333331</v>
      </c>
      <c r="H294" s="35" t="str">
        <f t="shared" si="17"/>
        <v>X</v>
      </c>
      <c r="I294" s="35" t="str">
        <f t="shared" si="18"/>
        <v/>
      </c>
      <c r="J294" s="41" t="str">
        <f>IF(IFERROR(INDEX(NslpCepGroups!$E:$E,MATCH($C294,NslpCepGroups!$C:$C,0))="Special Assistance - CEP",FALSE),"X","")</f>
        <v>X</v>
      </c>
      <c r="K294" s="42" t="str">
        <f>IF($A294="","",IF($J294="X",INDEX(NslpCepGroups!$H:$H,MATCH($C294,NslpCepGroups!$C:$C,0)),""))</f>
        <v>2022 - 2023</v>
      </c>
      <c r="L294" s="42" t="str">
        <f>IF($A294="","",IF($J294="X",IF(INDEX(NslpCepGroups!$F:$F,MATCH($C294,NslpCepGroups!$C:$C,0))=0,"Indiv. site",INDEX(NslpCepGroups!$F:$F,MATCH($C294,NslpCepGroups!$C:$C,0))),""))</f>
        <v>Group A</v>
      </c>
      <c r="M294" s="42" t="str">
        <f>IF($A294="","",IF($J294="X",INDEX(NslpCepGroups!$I:$I,MATCH($C294,NslpCepGroups!$C:$C,0)),""))</f>
        <v>2025 - 2026</v>
      </c>
      <c r="N294" s="45" t="str">
        <f t="shared" si="19"/>
        <v/>
      </c>
    </row>
    <row r="295" spans="1:14" x14ac:dyDescent="0.25">
      <c r="A295" s="25">
        <v>28</v>
      </c>
      <c r="B295" s="30" t="str">
        <f>IF($A295="","",INDEX('LEA-District wide'!$B:$B,MATCH($A295,'LEA-District wide'!$A:$A,0)))</f>
        <v>Kodiak Island Borough Schools</v>
      </c>
      <c r="C295" s="26">
        <v>280060</v>
      </c>
      <c r="D295" s="26" t="s">
        <v>204</v>
      </c>
      <c r="E295" s="6">
        <f>IF($A295="","",IFERROR(INDEX(CEPIdentifiedStudentsSummary!$D:$D,MATCH($C295,CEPIdentifiedStudentsSummary!$A:$A,0)),0))</f>
        <v>185</v>
      </c>
      <c r="F295" s="6">
        <f>IF($A295="","",IFERROR(INDEX(CEPIdentifiedStudentsSummary!$C:$C,MATCH($C295,CEPIdentifiedStudentsSummary!$A:$A,0)),0))</f>
        <v>25</v>
      </c>
      <c r="G295" s="5">
        <f t="shared" si="20"/>
        <v>0.13513513513513514</v>
      </c>
      <c r="H295" s="35" t="str">
        <f t="shared" si="17"/>
        <v/>
      </c>
      <c r="I295" s="35" t="str">
        <f t="shared" si="18"/>
        <v/>
      </c>
      <c r="J295" s="41" t="str">
        <f>IF(IFERROR(INDEX(NslpCepGroups!$E:$E,MATCH($C295,NslpCepGroups!$C:$C,0))="Special Assistance - CEP",FALSE),"X","")</f>
        <v/>
      </c>
      <c r="K295" s="42" t="str">
        <f>IF($A295="","",IF($J295="X",INDEX(NslpCepGroups!$H:$H,MATCH($C295,NslpCepGroups!$C:$C,0)),""))</f>
        <v/>
      </c>
      <c r="L295" s="42" t="str">
        <f>IF($A295="","",IF($J295="X",IF(INDEX(NslpCepGroups!$F:$F,MATCH($C295,NslpCepGroups!$C:$C,0))=0,"Indiv. site",INDEX(NslpCepGroups!$F:$F,MATCH($C295,NslpCepGroups!$C:$C,0))),""))</f>
        <v/>
      </c>
      <c r="M295" s="42" t="str">
        <f>IF($A295="","",IF($J295="X",INDEX(NslpCepGroups!$I:$I,MATCH($C295,NslpCepGroups!$C:$C,0)),""))</f>
        <v/>
      </c>
      <c r="N295" s="45" t="str">
        <f t="shared" si="19"/>
        <v/>
      </c>
    </row>
    <row r="296" spans="1:14" x14ac:dyDescent="0.25">
      <c r="A296" s="25">
        <v>28</v>
      </c>
      <c r="B296" s="30" t="str">
        <f>IF($A296="","",INDEX('LEA-District wide'!$B:$B,MATCH($A296,'LEA-District wide'!$A:$A,0)))</f>
        <v>Kodiak Island Borough Schools</v>
      </c>
      <c r="C296" s="26">
        <v>280120</v>
      </c>
      <c r="D296" s="26" t="s">
        <v>209</v>
      </c>
      <c r="E296" s="6">
        <f>IF($A296="","",IFERROR(INDEX(CEPIdentifiedStudentsSummary!$D:$D,MATCH($C296,CEPIdentifiedStudentsSummary!$A:$A,0)),0))</f>
        <v>14</v>
      </c>
      <c r="F296" s="6">
        <f>IF($A296="","",IFERROR(INDEX(CEPIdentifiedStudentsSummary!$C:$C,MATCH($C296,CEPIdentifiedStudentsSummary!$A:$A,0)),0))</f>
        <v>4</v>
      </c>
      <c r="G296" s="5">
        <f t="shared" si="20"/>
        <v>0.2857142857142857</v>
      </c>
      <c r="H296" s="35" t="str">
        <f t="shared" si="17"/>
        <v/>
      </c>
      <c r="I296" s="35" t="str">
        <f t="shared" si="18"/>
        <v/>
      </c>
      <c r="J296" s="41" t="str">
        <f>IF(IFERROR(INDEX(NslpCepGroups!$E:$E,MATCH($C296,NslpCepGroups!$C:$C,0))="Special Assistance - CEP",FALSE),"X","")</f>
        <v>X</v>
      </c>
      <c r="K296" s="42" t="str">
        <f>IF($A296="","",IF($J296="X",INDEX(NslpCepGroups!$H:$H,MATCH($C296,NslpCepGroups!$C:$C,0)),""))</f>
        <v>2022 - 2023</v>
      </c>
      <c r="L296" s="42" t="str">
        <f>IF($A296="","",IF($J296="X",IF(INDEX(NslpCepGroups!$F:$F,MATCH($C296,NslpCepGroups!$C:$C,0))=0,"Indiv. site",INDEX(NslpCepGroups!$F:$F,MATCH($C296,NslpCepGroups!$C:$C,0))),""))</f>
        <v>Group A</v>
      </c>
      <c r="M296" s="42" t="str">
        <f>IF($A296="","",IF($J296="X",INDEX(NslpCepGroups!$I:$I,MATCH($C296,NslpCepGroups!$C:$C,0)),""))</f>
        <v>2025 - 2026</v>
      </c>
      <c r="N296" s="45" t="str">
        <f t="shared" si="19"/>
        <v/>
      </c>
    </row>
    <row r="297" spans="1:14" x14ac:dyDescent="0.25">
      <c r="A297" s="25">
        <v>29</v>
      </c>
      <c r="B297" s="30" t="str">
        <f>IF($A297="","",INDEX('LEA-District wide'!$B:$B,MATCH($A297,'LEA-District wide'!$A:$A,0)))</f>
        <v>Kuspuk Schools</v>
      </c>
      <c r="C297" s="26">
        <v>290011</v>
      </c>
      <c r="D297" s="26" t="s">
        <v>443</v>
      </c>
      <c r="E297" s="6">
        <f>IF($A297="","",IFERROR(INDEX(CEPIdentifiedStudentsSummary!$D:$D,MATCH($C297,CEPIdentifiedStudentsSummary!$A:$A,0)),0))</f>
        <v>57</v>
      </c>
      <c r="F297" s="6">
        <f>IF($A297="","",IFERROR(INDEX(CEPIdentifiedStudentsSummary!$C:$C,MATCH($C297,CEPIdentifiedStudentsSummary!$A:$A,0)),0))</f>
        <v>30</v>
      </c>
      <c r="G297" s="5">
        <f t="shared" si="20"/>
        <v>0.52631578947368418</v>
      </c>
      <c r="H297" s="35" t="str">
        <f t="shared" si="17"/>
        <v/>
      </c>
      <c r="I297" s="35" t="str">
        <f t="shared" si="18"/>
        <v>X</v>
      </c>
      <c r="J297" s="41" t="str">
        <f>IF(IFERROR(INDEX(NslpCepGroups!$E:$E,MATCH($C297,NslpCepGroups!$C:$C,0))="Special Assistance - CEP",FALSE),"X","")</f>
        <v>X</v>
      </c>
      <c r="K297" s="42" t="str">
        <f>IF($A297="","",IF($J297="X",INDEX(NslpCepGroups!$H:$H,MATCH($C297,NslpCepGroups!$C:$C,0)),""))</f>
        <v>2020 - 2021</v>
      </c>
      <c r="L297" s="42" t="str">
        <f>IF($A297="","",IF($J297="X",IF(INDEX(NslpCepGroups!$F:$F,MATCH($C297,NslpCepGroups!$C:$C,0))=0,"Indiv. site",INDEX(NslpCepGroups!$F:$F,MATCH($C297,NslpCepGroups!$C:$C,0))),""))</f>
        <v>Group 1</v>
      </c>
      <c r="M297" s="42" t="str">
        <f>IF($A297="","",IF($J297="X",INDEX(NslpCepGroups!$I:$I,MATCH($C297,NslpCepGroups!$C:$C,0)),""))</f>
        <v>2023 - 2024</v>
      </c>
      <c r="N297" s="45" t="str">
        <f t="shared" si="19"/>
        <v/>
      </c>
    </row>
    <row r="298" spans="1:14" x14ac:dyDescent="0.25">
      <c r="A298" s="25">
        <v>29</v>
      </c>
      <c r="B298" s="30" t="str">
        <f>IF($A298="","",INDEX('LEA-District wide'!$B:$B,MATCH($A298,'LEA-District wide'!$A:$A,0)))</f>
        <v>Kuspuk Schools</v>
      </c>
      <c r="C298" s="26">
        <v>290010</v>
      </c>
      <c r="D298" s="26" t="s">
        <v>210</v>
      </c>
      <c r="E298" s="6">
        <f>IF($A298="","",IFERROR(INDEX(CEPIdentifiedStudentsSummary!$D:$D,MATCH($C298,CEPIdentifiedStudentsSummary!$A:$A,0)),0))</f>
        <v>48</v>
      </c>
      <c r="F298" s="6">
        <f>IF($A298="","",IFERROR(INDEX(CEPIdentifiedStudentsSummary!$C:$C,MATCH($C298,CEPIdentifiedStudentsSummary!$A:$A,0)),0))</f>
        <v>20</v>
      </c>
      <c r="G298" s="5">
        <f t="shared" si="20"/>
        <v>0.41666666666666669</v>
      </c>
      <c r="H298" s="35" t="str">
        <f t="shared" si="17"/>
        <v/>
      </c>
      <c r="I298" s="35" t="str">
        <f t="shared" si="18"/>
        <v>X</v>
      </c>
      <c r="J298" s="41" t="str">
        <f>IF(IFERROR(INDEX(NslpCepGroups!$E:$E,MATCH($C298,NslpCepGroups!$C:$C,0))="Special Assistance - CEP",FALSE),"X","")</f>
        <v>X</v>
      </c>
      <c r="K298" s="42" t="str">
        <f>IF($A298="","",IF($J298="X",INDEX(NslpCepGroups!$H:$H,MATCH($C298,NslpCepGroups!$C:$C,0)),""))</f>
        <v>2020 - 2021</v>
      </c>
      <c r="L298" s="42" t="str">
        <f>IF($A298="","",IF($J298="X",IF(INDEX(NslpCepGroups!$F:$F,MATCH($C298,NslpCepGroups!$C:$C,0))=0,"Indiv. site",INDEX(NslpCepGroups!$F:$F,MATCH($C298,NslpCepGroups!$C:$C,0))),""))</f>
        <v>Group 1</v>
      </c>
      <c r="M298" s="42" t="str">
        <f>IF($A298="","",IF($J298="X",INDEX(NslpCepGroups!$I:$I,MATCH($C298,NslpCepGroups!$C:$C,0)),""))</f>
        <v>2023 - 2024</v>
      </c>
      <c r="N298" s="45" t="str">
        <f t="shared" si="19"/>
        <v/>
      </c>
    </row>
    <row r="299" spans="1:14" x14ac:dyDescent="0.25">
      <c r="A299" s="25">
        <v>29</v>
      </c>
      <c r="B299" s="30" t="str">
        <f>IF($A299="","",INDEX('LEA-District wide'!$B:$B,MATCH($A299,'LEA-District wide'!$A:$A,0)))</f>
        <v>Kuspuk Schools</v>
      </c>
      <c r="C299" s="26">
        <v>290020</v>
      </c>
      <c r="D299" s="26" t="s">
        <v>211</v>
      </c>
      <c r="E299" s="6">
        <f>IF($A299="","",IFERROR(INDEX(CEPIdentifiedStudentsSummary!$D:$D,MATCH($C299,CEPIdentifiedStudentsSummary!$A:$A,0)),0))</f>
        <v>22</v>
      </c>
      <c r="F299" s="6">
        <f>IF($A299="","",IFERROR(INDEX(CEPIdentifiedStudentsSummary!$C:$C,MATCH($C299,CEPIdentifiedStudentsSummary!$A:$A,0)),0))</f>
        <v>13</v>
      </c>
      <c r="G299" s="5">
        <f t="shared" si="20"/>
        <v>0.59090909090909094</v>
      </c>
      <c r="H299" s="35" t="str">
        <f t="shared" si="17"/>
        <v/>
      </c>
      <c r="I299" s="35" t="str">
        <f t="shared" si="18"/>
        <v>X</v>
      </c>
      <c r="J299" s="41" t="str">
        <f>IF(IFERROR(INDEX(NslpCepGroups!$E:$E,MATCH($C299,NslpCepGroups!$C:$C,0))="Special Assistance - CEP",FALSE),"X","")</f>
        <v>X</v>
      </c>
      <c r="K299" s="42" t="str">
        <f>IF($A299="","",IF($J299="X",INDEX(NslpCepGroups!$H:$H,MATCH($C299,NslpCepGroups!$C:$C,0)),""))</f>
        <v>2020 - 2021</v>
      </c>
      <c r="L299" s="42" t="str">
        <f>IF($A299="","",IF($J299="X",IF(INDEX(NslpCepGroups!$F:$F,MATCH($C299,NslpCepGroups!$C:$C,0))=0,"Indiv. site",INDEX(NslpCepGroups!$F:$F,MATCH($C299,NslpCepGroups!$C:$C,0))),""))</f>
        <v>Group 1</v>
      </c>
      <c r="M299" s="42" t="str">
        <f>IF($A299="","",IF($J299="X",INDEX(NslpCepGroups!$I:$I,MATCH($C299,NslpCepGroups!$C:$C,0)),""))</f>
        <v>2023 - 2024</v>
      </c>
      <c r="N299" s="45" t="str">
        <f t="shared" si="19"/>
        <v/>
      </c>
    </row>
    <row r="300" spans="1:14" x14ac:dyDescent="0.25">
      <c r="A300" s="25">
        <v>29</v>
      </c>
      <c r="B300" s="30" t="str">
        <f>IF($A300="","",INDEX('LEA-District wide'!$B:$B,MATCH($A300,'LEA-District wide'!$A:$A,0)))</f>
        <v>Kuspuk Schools</v>
      </c>
      <c r="C300" s="26">
        <v>290090</v>
      </c>
      <c r="D300" s="26" t="s">
        <v>445</v>
      </c>
      <c r="E300" s="6">
        <f>IF($A300="","",IFERROR(INDEX(CEPIdentifiedStudentsSummary!$D:$D,MATCH($C300,CEPIdentifiedStudentsSummary!$A:$A,0)),0))</f>
        <v>64</v>
      </c>
      <c r="F300" s="6">
        <f>IF($A300="","",IFERROR(INDEX(CEPIdentifiedStudentsSummary!$C:$C,MATCH($C300,CEPIdentifiedStudentsSummary!$A:$A,0)),0))</f>
        <v>46</v>
      </c>
      <c r="G300" s="5">
        <f t="shared" si="20"/>
        <v>0.71875</v>
      </c>
      <c r="H300" s="35" t="str">
        <f t="shared" si="17"/>
        <v/>
      </c>
      <c r="I300" s="35" t="str">
        <f t="shared" si="18"/>
        <v>X</v>
      </c>
      <c r="J300" s="41" t="str">
        <f>IF(IFERROR(INDEX(NslpCepGroups!$E:$E,MATCH($C300,NslpCepGroups!$C:$C,0))="Special Assistance - CEP",FALSE),"X","")</f>
        <v>X</v>
      </c>
      <c r="K300" s="42" t="str">
        <f>IF($A300="","",IF($J300="X",INDEX(NslpCepGroups!$H:$H,MATCH($C300,NslpCepGroups!$C:$C,0)),""))</f>
        <v>2020 - 2021</v>
      </c>
      <c r="L300" s="42" t="str">
        <f>IF($A300="","",IF($J300="X",IF(INDEX(NslpCepGroups!$F:$F,MATCH($C300,NslpCepGroups!$C:$C,0))=0,"Indiv. site",INDEX(NslpCepGroups!$F:$F,MATCH($C300,NslpCepGroups!$C:$C,0))),""))</f>
        <v>Group 1</v>
      </c>
      <c r="M300" s="42" t="str">
        <f>IF($A300="","",IF($J300="X",INDEX(NslpCepGroups!$I:$I,MATCH($C300,NslpCepGroups!$C:$C,0)),""))</f>
        <v>2023 - 2024</v>
      </c>
      <c r="N300" s="45" t="str">
        <f t="shared" si="19"/>
        <v/>
      </c>
    </row>
    <row r="301" spans="1:14" x14ac:dyDescent="0.25">
      <c r="A301" s="25">
        <v>29</v>
      </c>
      <c r="B301" s="30" t="str">
        <f>IF($A301="","",INDEX('LEA-District wide'!$B:$B,MATCH($A301,'LEA-District wide'!$A:$A,0)))</f>
        <v>Kuspuk Schools</v>
      </c>
      <c r="C301" s="26">
        <v>290080</v>
      </c>
      <c r="D301" s="26" t="s">
        <v>215</v>
      </c>
      <c r="E301" s="6">
        <f>IF($A301="","",IFERROR(INDEX(CEPIdentifiedStudentsSummary!$D:$D,MATCH($C301,CEPIdentifiedStudentsSummary!$A:$A,0)),0))</f>
        <v>12</v>
      </c>
      <c r="F301" s="6">
        <f>IF($A301="","",IFERROR(INDEX(CEPIdentifiedStudentsSummary!$C:$C,MATCH($C301,CEPIdentifiedStudentsSummary!$A:$A,0)),0))</f>
        <v>9</v>
      </c>
      <c r="G301" s="5">
        <f t="shared" si="20"/>
        <v>0.75</v>
      </c>
      <c r="H301" s="35" t="str">
        <f t="shared" si="17"/>
        <v/>
      </c>
      <c r="I301" s="35" t="str">
        <f t="shared" si="18"/>
        <v>X</v>
      </c>
      <c r="J301" s="41" t="str">
        <f>IF(IFERROR(INDEX(NslpCepGroups!$E:$E,MATCH($C301,NslpCepGroups!$C:$C,0))="Special Assistance - CEP",FALSE),"X","")</f>
        <v>X</v>
      </c>
      <c r="K301" s="42" t="str">
        <f>IF($A301="","",IF($J301="X",INDEX(NslpCepGroups!$H:$H,MATCH($C301,NslpCepGroups!$C:$C,0)),""))</f>
        <v>2020 - 2021</v>
      </c>
      <c r="L301" s="42" t="str">
        <f>IF($A301="","",IF($J301="X",IF(INDEX(NslpCepGroups!$F:$F,MATCH($C301,NslpCepGroups!$C:$C,0))=0,"Indiv. site",INDEX(NslpCepGroups!$F:$F,MATCH($C301,NslpCepGroups!$C:$C,0))),""))</f>
        <v>Group 1</v>
      </c>
      <c r="M301" s="42" t="str">
        <f>IF($A301="","",IF($J301="X",INDEX(NslpCepGroups!$I:$I,MATCH($C301,NslpCepGroups!$C:$C,0)),""))</f>
        <v>2023 - 2024</v>
      </c>
      <c r="N301" s="45" t="str">
        <f t="shared" si="19"/>
        <v/>
      </c>
    </row>
    <row r="302" spans="1:14" x14ac:dyDescent="0.25">
      <c r="A302" s="25">
        <v>29</v>
      </c>
      <c r="B302" s="30" t="str">
        <f>IF($A302="","",INDEX('LEA-District wide'!$B:$B,MATCH($A302,'LEA-District wide'!$A:$A,0)))</f>
        <v>Kuspuk Schools</v>
      </c>
      <c r="C302" s="26">
        <v>290070</v>
      </c>
      <c r="D302" s="26" t="s">
        <v>214</v>
      </c>
      <c r="E302" s="6">
        <f>IF($A302="","",IFERROR(INDEX(CEPIdentifiedStudentsSummary!$D:$D,MATCH($C302,CEPIdentifiedStudentsSummary!$A:$A,0)),0))</f>
        <v>18</v>
      </c>
      <c r="F302" s="6">
        <f>IF($A302="","",IFERROR(INDEX(CEPIdentifiedStudentsSummary!$C:$C,MATCH($C302,CEPIdentifiedStudentsSummary!$A:$A,0)),0))</f>
        <v>8</v>
      </c>
      <c r="G302" s="5">
        <f t="shared" si="20"/>
        <v>0.44444444444444442</v>
      </c>
      <c r="H302" s="35" t="str">
        <f t="shared" si="17"/>
        <v/>
      </c>
      <c r="I302" s="35" t="str">
        <f t="shared" si="18"/>
        <v>X</v>
      </c>
      <c r="J302" s="41" t="str">
        <f>IF(IFERROR(INDEX(NslpCepGroups!$E:$E,MATCH($C302,NslpCepGroups!$C:$C,0))="Special Assistance - CEP",FALSE),"X","")</f>
        <v>X</v>
      </c>
      <c r="K302" s="42" t="str">
        <f>IF($A302="","",IF($J302="X",INDEX(NslpCepGroups!$H:$H,MATCH($C302,NslpCepGroups!$C:$C,0)),""))</f>
        <v>2020 - 2021</v>
      </c>
      <c r="L302" s="42" t="str">
        <f>IF($A302="","",IF($J302="X",IF(INDEX(NslpCepGroups!$F:$F,MATCH($C302,NslpCepGroups!$C:$C,0))=0,"Indiv. site",INDEX(NslpCepGroups!$F:$F,MATCH($C302,NslpCepGroups!$C:$C,0))),""))</f>
        <v>Group 1</v>
      </c>
      <c r="M302" s="42" t="str">
        <f>IF($A302="","",IF($J302="X",INDEX(NslpCepGroups!$I:$I,MATCH($C302,NslpCepGroups!$C:$C,0)),""))</f>
        <v>2023 - 2024</v>
      </c>
      <c r="N302" s="45" t="str">
        <f t="shared" si="19"/>
        <v/>
      </c>
    </row>
    <row r="303" spans="1:14" x14ac:dyDescent="0.25">
      <c r="A303" s="25">
        <v>29</v>
      </c>
      <c r="B303" s="30" t="str">
        <f>IF($A303="","",INDEX('LEA-District wide'!$B:$B,MATCH($A303,'LEA-District wide'!$A:$A,0)))</f>
        <v>Kuspuk Schools</v>
      </c>
      <c r="C303" s="26">
        <v>290030</v>
      </c>
      <c r="D303" s="26" t="s">
        <v>212</v>
      </c>
      <c r="E303" s="6">
        <f>IF($A303="","",IFERROR(INDEX(CEPIdentifiedStudentsSummary!$D:$D,MATCH($C303,CEPIdentifiedStudentsSummary!$A:$A,0)),0))</f>
        <v>23</v>
      </c>
      <c r="F303" s="6">
        <f>IF($A303="","",IFERROR(INDEX(CEPIdentifiedStudentsSummary!$C:$C,MATCH($C303,CEPIdentifiedStudentsSummary!$A:$A,0)),0))</f>
        <v>13</v>
      </c>
      <c r="G303" s="5">
        <f t="shared" si="20"/>
        <v>0.56521739130434778</v>
      </c>
      <c r="H303" s="35" t="str">
        <f t="shared" si="17"/>
        <v/>
      </c>
      <c r="I303" s="35" t="str">
        <f t="shared" si="18"/>
        <v>X</v>
      </c>
      <c r="J303" s="41" t="str">
        <f>IF(IFERROR(INDEX(NslpCepGroups!$E:$E,MATCH($C303,NslpCepGroups!$C:$C,0))="Special Assistance - CEP",FALSE),"X","")</f>
        <v>X</v>
      </c>
      <c r="K303" s="42" t="str">
        <f>IF($A303="","",IF($J303="X",INDEX(NslpCepGroups!$H:$H,MATCH($C303,NslpCepGroups!$C:$C,0)),""))</f>
        <v>2020 - 2021</v>
      </c>
      <c r="L303" s="42" t="str">
        <f>IF($A303="","",IF($J303="X",IF(INDEX(NslpCepGroups!$F:$F,MATCH($C303,NslpCepGroups!$C:$C,0))=0,"Indiv. site",INDEX(NslpCepGroups!$F:$F,MATCH($C303,NslpCepGroups!$C:$C,0))),""))</f>
        <v>Group 1</v>
      </c>
      <c r="M303" s="42" t="str">
        <f>IF($A303="","",IF($J303="X",INDEX(NslpCepGroups!$I:$I,MATCH($C303,NslpCepGroups!$C:$C,0)),""))</f>
        <v>2023 - 2024</v>
      </c>
      <c r="N303" s="45" t="str">
        <f t="shared" si="19"/>
        <v/>
      </c>
    </row>
    <row r="304" spans="1:14" x14ac:dyDescent="0.25">
      <c r="A304" s="25">
        <v>29</v>
      </c>
      <c r="B304" s="30" t="str">
        <f>IF($A304="","",INDEX('LEA-District wide'!$B:$B,MATCH($A304,'LEA-District wide'!$A:$A,0)))</f>
        <v>Kuspuk Schools</v>
      </c>
      <c r="C304" s="26">
        <v>290040</v>
      </c>
      <c r="D304" s="26" t="s">
        <v>444</v>
      </c>
      <c r="E304" s="6">
        <f>IF($A304="","",IFERROR(INDEX(CEPIdentifiedStudentsSummary!$D:$D,MATCH($C304,CEPIdentifiedStudentsSummary!$A:$A,0)),0))</f>
        <v>56</v>
      </c>
      <c r="F304" s="6">
        <f>IF($A304="","",IFERROR(INDEX(CEPIdentifiedStudentsSummary!$C:$C,MATCH($C304,CEPIdentifiedStudentsSummary!$A:$A,0)),0))</f>
        <v>34</v>
      </c>
      <c r="G304" s="5">
        <f t="shared" si="20"/>
        <v>0.6071428571428571</v>
      </c>
      <c r="H304" s="35" t="str">
        <f t="shared" si="17"/>
        <v/>
      </c>
      <c r="I304" s="35" t="str">
        <f t="shared" si="18"/>
        <v>X</v>
      </c>
      <c r="J304" s="41" t="str">
        <f>IF(IFERROR(INDEX(NslpCepGroups!$E:$E,MATCH($C304,NslpCepGroups!$C:$C,0))="Special Assistance - CEP",FALSE),"X","")</f>
        <v>X</v>
      </c>
      <c r="K304" s="42" t="str">
        <f>IF($A304="","",IF($J304="X",INDEX(NslpCepGroups!$H:$H,MATCH($C304,NslpCepGroups!$C:$C,0)),""))</f>
        <v>2020 - 2021</v>
      </c>
      <c r="L304" s="42" t="str">
        <f>IF($A304="","",IF($J304="X",IF(INDEX(NslpCepGroups!$F:$F,MATCH($C304,NslpCepGroups!$C:$C,0))=0,"Indiv. site",INDEX(NslpCepGroups!$F:$F,MATCH($C304,NslpCepGroups!$C:$C,0))),""))</f>
        <v>Group 1</v>
      </c>
      <c r="M304" s="42" t="str">
        <f>IF($A304="","",IF($J304="X",INDEX(NslpCepGroups!$I:$I,MATCH($C304,NslpCepGroups!$C:$C,0)),""))</f>
        <v>2023 - 2024</v>
      </c>
      <c r="N304" s="45" t="str">
        <f t="shared" si="19"/>
        <v/>
      </c>
    </row>
    <row r="305" spans="1:14" x14ac:dyDescent="0.25">
      <c r="A305" s="25">
        <v>29</v>
      </c>
      <c r="B305" s="30" t="str">
        <f>IF($A305="","",INDEX('LEA-District wide'!$B:$B,MATCH($A305,'LEA-District wide'!$A:$A,0)))</f>
        <v>Kuspuk Schools</v>
      </c>
      <c r="C305" s="26">
        <v>290050</v>
      </c>
      <c r="D305" s="26" t="s">
        <v>213</v>
      </c>
      <c r="E305" s="6">
        <f>IF($A305="","",IFERROR(INDEX(CEPIdentifiedStudentsSummary!$D:$D,MATCH($C305,CEPIdentifiedStudentsSummary!$A:$A,0)),0))</f>
        <v>33</v>
      </c>
      <c r="F305" s="6">
        <f>IF($A305="","",IFERROR(INDEX(CEPIdentifiedStudentsSummary!$C:$C,MATCH($C305,CEPIdentifiedStudentsSummary!$A:$A,0)),0))</f>
        <v>24</v>
      </c>
      <c r="G305" s="5">
        <f t="shared" si="20"/>
        <v>0.72727272727272729</v>
      </c>
      <c r="H305" s="35" t="str">
        <f t="shared" si="17"/>
        <v/>
      </c>
      <c r="I305" s="35" t="str">
        <f t="shared" si="18"/>
        <v>X</v>
      </c>
      <c r="J305" s="41" t="str">
        <f>IF(IFERROR(INDEX(NslpCepGroups!$E:$E,MATCH($C305,NslpCepGroups!$C:$C,0))="Special Assistance - CEP",FALSE),"X","")</f>
        <v>X</v>
      </c>
      <c r="K305" s="42" t="str">
        <f>IF($A305="","",IF($J305="X",INDEX(NslpCepGroups!$H:$H,MATCH($C305,NslpCepGroups!$C:$C,0)),""))</f>
        <v>2020 - 2021</v>
      </c>
      <c r="L305" s="42" t="str">
        <f>IF($A305="","",IF($J305="X",IF(INDEX(NslpCepGroups!$F:$F,MATCH($C305,NslpCepGroups!$C:$C,0))=0,"Indiv. site",INDEX(NslpCepGroups!$F:$F,MATCH($C305,NslpCepGroups!$C:$C,0))),""))</f>
        <v>Group 1</v>
      </c>
      <c r="M305" s="42" t="str">
        <f>IF($A305="","",IF($J305="X",INDEX(NslpCepGroups!$I:$I,MATCH($C305,NslpCepGroups!$C:$C,0)),""))</f>
        <v>2023 - 2024</v>
      </c>
      <c r="N305" s="45" t="str">
        <f t="shared" si="19"/>
        <v/>
      </c>
    </row>
    <row r="306" spans="1:14" x14ac:dyDescent="0.25">
      <c r="A306" s="25">
        <v>30</v>
      </c>
      <c r="B306" s="30" t="str">
        <f>IF($A306="","",INDEX('LEA-District wide'!$B:$B,MATCH($A306,'LEA-District wide'!$A:$A,0)))</f>
        <v>Lake and Peninsula Borough Schools</v>
      </c>
      <c r="C306" s="26">
        <v>300010</v>
      </c>
      <c r="D306" s="26" t="s">
        <v>216</v>
      </c>
      <c r="E306" s="6">
        <f>IF($A306="","",IFERROR(INDEX(CEPIdentifiedStudentsSummary!$D:$D,MATCH($C306,CEPIdentifiedStudentsSummary!$A:$A,0)),0))</f>
        <v>0</v>
      </c>
      <c r="F306" s="6">
        <f>IF($A306="","",IFERROR(INDEX(CEPIdentifiedStudentsSummary!$C:$C,MATCH($C306,CEPIdentifiedStudentsSummary!$A:$A,0)),0))</f>
        <v>0</v>
      </c>
      <c r="G306" s="5" t="str">
        <f t="shared" si="20"/>
        <v>N/A</v>
      </c>
      <c r="H306" s="35" t="str">
        <f t="shared" si="17"/>
        <v/>
      </c>
      <c r="I306" s="35" t="str">
        <f t="shared" si="18"/>
        <v/>
      </c>
      <c r="J306" s="41" t="str">
        <f>IF(IFERROR(INDEX(NslpCepGroups!$E:$E,MATCH($C306,NslpCepGroups!$C:$C,0))="Special Assistance - CEP",FALSE),"X","")</f>
        <v>X</v>
      </c>
      <c r="K306" s="42" t="str">
        <f>IF($A306="","",IF($J306="X",INDEX(NslpCepGroups!$H:$H,MATCH($C306,NslpCepGroups!$C:$C,0)),""))</f>
        <v>2022 - 2023</v>
      </c>
      <c r="L306" s="42" t="str">
        <f>IF($A306="","",IF($J306="X",IF(INDEX(NslpCepGroups!$F:$F,MATCH($C306,NslpCepGroups!$C:$C,0))=0,"Indiv. site",INDEX(NslpCepGroups!$F:$F,MATCH($C306,NslpCepGroups!$C:$C,0))),""))</f>
        <v>Group A</v>
      </c>
      <c r="M306" s="42" t="str">
        <f>IF($A306="","",IF($J306="X",INDEX(NslpCepGroups!$I:$I,MATCH($C306,NslpCepGroups!$C:$C,0)),""))</f>
        <v>2025 - 2026</v>
      </c>
      <c r="N306" s="45" t="str">
        <f t="shared" si="19"/>
        <v/>
      </c>
    </row>
    <row r="307" spans="1:14" x14ac:dyDescent="0.25">
      <c r="A307" s="25">
        <v>30</v>
      </c>
      <c r="B307" s="30" t="str">
        <f>IF($A307="","",INDEX('LEA-District wide'!$B:$B,MATCH($A307,'LEA-District wide'!$A:$A,0)))</f>
        <v>Lake and Peninsula Borough Schools</v>
      </c>
      <c r="C307" s="26">
        <v>300020</v>
      </c>
      <c r="D307" s="26" t="s">
        <v>217</v>
      </c>
      <c r="E307" s="6">
        <f>IF($A307="","",IFERROR(INDEX(CEPIdentifiedStudentsSummary!$D:$D,MATCH($C307,CEPIdentifiedStudentsSummary!$A:$A,0)),0))</f>
        <v>18</v>
      </c>
      <c r="F307" s="6">
        <f>IF($A307="","",IFERROR(INDEX(CEPIdentifiedStudentsSummary!$C:$C,MATCH($C307,CEPIdentifiedStudentsSummary!$A:$A,0)),0))</f>
        <v>11</v>
      </c>
      <c r="G307" s="5">
        <f t="shared" si="20"/>
        <v>0.61111111111111116</v>
      </c>
      <c r="H307" s="35" t="str">
        <f t="shared" si="17"/>
        <v/>
      </c>
      <c r="I307" s="35" t="str">
        <f t="shared" si="18"/>
        <v>X</v>
      </c>
      <c r="J307" s="43" t="str">
        <f>IF(IFERROR(INDEX(NslpCepGroups!$E:$E,MATCH($C307,NslpCepGroups!$C:$C,0))="Special Assistance - CEP",FALSE),"X","")</f>
        <v>X</v>
      </c>
      <c r="K307" s="42" t="str">
        <f>IF($A307="","",IF($J307="X",INDEX(NslpCepGroups!$H:$H,MATCH($C307,NslpCepGroups!$C:$C,0)),""))</f>
        <v>2022 - 2023</v>
      </c>
      <c r="L307" s="42" t="str">
        <f>IF($A307="","",IF($J307="X",IF(INDEX(NslpCepGroups!$F:$F,MATCH($C307,NslpCepGroups!$C:$C,0))=0,"Indiv. site",INDEX(NslpCepGroups!$F:$F,MATCH($C307,NslpCepGroups!$C:$C,0))),""))</f>
        <v>Group A</v>
      </c>
      <c r="M307" s="42" t="str">
        <f>IF($A307="","",IF($J307="X",INDEX(NslpCepGroups!$I:$I,MATCH($C307,NslpCepGroups!$C:$C,0)),""))</f>
        <v>2025 - 2026</v>
      </c>
      <c r="N307" s="45" t="str">
        <f t="shared" si="19"/>
        <v/>
      </c>
    </row>
    <row r="308" spans="1:14" x14ac:dyDescent="0.25">
      <c r="A308" s="25">
        <v>30</v>
      </c>
      <c r="B308" s="30" t="str">
        <f>IF($A308="","",INDEX('LEA-District wide'!$B:$B,MATCH($A308,'LEA-District wide'!$A:$A,0)))</f>
        <v>Lake and Peninsula Borough Schools</v>
      </c>
      <c r="C308" s="26">
        <v>300030</v>
      </c>
      <c r="D308" s="26" t="s">
        <v>218</v>
      </c>
      <c r="E308" s="6">
        <f>IF($A308="","",IFERROR(INDEX(CEPIdentifiedStudentsSummary!$D:$D,MATCH($C308,CEPIdentifiedStudentsSummary!$A:$A,0)),0))</f>
        <v>18</v>
      </c>
      <c r="F308" s="6">
        <f>IF($A308="","",IFERROR(INDEX(CEPIdentifiedStudentsSummary!$C:$C,MATCH($C308,CEPIdentifiedStudentsSummary!$A:$A,0)),0))</f>
        <v>10</v>
      </c>
      <c r="G308" s="5">
        <f t="shared" si="20"/>
        <v>0.55555555555555558</v>
      </c>
      <c r="H308" s="35" t="str">
        <f t="shared" si="17"/>
        <v/>
      </c>
      <c r="I308" s="35" t="str">
        <f t="shared" si="18"/>
        <v>X</v>
      </c>
      <c r="J308" s="41" t="str">
        <f>IF(IFERROR(INDEX(NslpCepGroups!$E:$E,MATCH($C308,NslpCepGroups!$C:$C,0))="Special Assistance - CEP",FALSE),"X","")</f>
        <v>X</v>
      </c>
      <c r="K308" s="42" t="str">
        <f>IF($A308="","",IF($J308="X",INDEX(NslpCepGroups!$H:$H,MATCH($C308,NslpCepGroups!$C:$C,0)),""))</f>
        <v>2022 - 2023</v>
      </c>
      <c r="L308" s="42" t="str">
        <f>IF($A308="","",IF($J308="X",IF(INDEX(NslpCepGroups!$F:$F,MATCH($C308,NslpCepGroups!$C:$C,0))=0,"Indiv. site",INDEX(NslpCepGroups!$F:$F,MATCH($C308,NslpCepGroups!$C:$C,0))),""))</f>
        <v>Group A</v>
      </c>
      <c r="M308" s="42" t="str">
        <f>IF($A308="","",IF($J308="X",INDEX(NslpCepGroups!$I:$I,MATCH($C308,NslpCepGroups!$C:$C,0)),""))</f>
        <v>2025 - 2026</v>
      </c>
      <c r="N308" s="45" t="str">
        <f t="shared" si="19"/>
        <v/>
      </c>
    </row>
    <row r="309" spans="1:14" x14ac:dyDescent="0.25">
      <c r="A309" s="25">
        <v>30</v>
      </c>
      <c r="B309" s="30" t="str">
        <f>IF($A309="","",INDEX('LEA-District wide'!$B:$B,MATCH($A309,'LEA-District wide'!$A:$A,0)))</f>
        <v>Lake and Peninsula Borough Schools</v>
      </c>
      <c r="C309" s="26">
        <v>300050</v>
      </c>
      <c r="D309" s="26" t="s">
        <v>219</v>
      </c>
      <c r="E309" s="6">
        <f>IF($A309="","",IFERROR(INDEX(CEPIdentifiedStudentsSummary!$D:$D,MATCH($C309,CEPIdentifiedStudentsSummary!$A:$A,0)),0))</f>
        <v>25</v>
      </c>
      <c r="F309" s="6">
        <f>IF($A309="","",IFERROR(INDEX(CEPIdentifiedStudentsSummary!$C:$C,MATCH($C309,CEPIdentifiedStudentsSummary!$A:$A,0)),0))</f>
        <v>12</v>
      </c>
      <c r="G309" s="5">
        <f t="shared" si="20"/>
        <v>0.48</v>
      </c>
      <c r="H309" s="35" t="str">
        <f t="shared" si="17"/>
        <v/>
      </c>
      <c r="I309" s="35" t="str">
        <f t="shared" si="18"/>
        <v>X</v>
      </c>
      <c r="J309" s="41" t="str">
        <f>IF(IFERROR(INDEX(NslpCepGroups!$E:$E,MATCH($C309,NslpCepGroups!$C:$C,0))="Special Assistance - CEP",FALSE),"X","")</f>
        <v>X</v>
      </c>
      <c r="K309" s="42" t="str">
        <f>IF($A309="","",IF($J309="X",INDEX(NslpCepGroups!$H:$H,MATCH($C309,NslpCepGroups!$C:$C,0)),""))</f>
        <v>2022 - 2023</v>
      </c>
      <c r="L309" s="42" t="str">
        <f>IF($A309="","",IF($J309="X",IF(INDEX(NslpCepGroups!$F:$F,MATCH($C309,NslpCepGroups!$C:$C,0))=0,"Indiv. site",INDEX(NslpCepGroups!$F:$F,MATCH($C309,NslpCepGroups!$C:$C,0))),""))</f>
        <v>Group A</v>
      </c>
      <c r="M309" s="42" t="str">
        <f>IF($A309="","",IF($J309="X",INDEX(NslpCepGroups!$I:$I,MATCH($C309,NslpCepGroups!$C:$C,0)),""))</f>
        <v>2025 - 2026</v>
      </c>
      <c r="N309" s="45" t="str">
        <f t="shared" si="19"/>
        <v/>
      </c>
    </row>
    <row r="310" spans="1:14" x14ac:dyDescent="0.25">
      <c r="A310" s="25">
        <v>30</v>
      </c>
      <c r="B310" s="30" t="str">
        <f>IF($A310="","",INDEX('LEA-District wide'!$B:$B,MATCH($A310,'LEA-District wide'!$A:$A,0)))</f>
        <v>Lake and Peninsula Borough Schools</v>
      </c>
      <c r="C310" s="26">
        <v>300080</v>
      </c>
      <c r="D310" s="26" t="s">
        <v>220</v>
      </c>
      <c r="E310" s="6">
        <f>IF($A310="","",IFERROR(INDEX(CEPIdentifiedStudentsSummary!$D:$D,MATCH($C310,CEPIdentifiedStudentsSummary!$A:$A,0)),0))</f>
        <v>38</v>
      </c>
      <c r="F310" s="6">
        <f>IF($A310="","",IFERROR(INDEX(CEPIdentifiedStudentsSummary!$C:$C,MATCH($C310,CEPIdentifiedStudentsSummary!$A:$A,0)),0))</f>
        <v>27</v>
      </c>
      <c r="G310" s="5">
        <f t="shared" si="20"/>
        <v>0.71052631578947367</v>
      </c>
      <c r="H310" s="35" t="str">
        <f t="shared" si="17"/>
        <v/>
      </c>
      <c r="I310" s="35" t="str">
        <f t="shared" si="18"/>
        <v>X</v>
      </c>
      <c r="J310" s="41" t="str">
        <f>IF(IFERROR(INDEX(NslpCepGroups!$E:$E,MATCH($C310,NslpCepGroups!$C:$C,0))="Special Assistance - CEP",FALSE),"X","")</f>
        <v>X</v>
      </c>
      <c r="K310" s="42" t="str">
        <f>IF($A310="","",IF($J310="X",INDEX(NslpCepGroups!$H:$H,MATCH($C310,NslpCepGroups!$C:$C,0)),""))</f>
        <v>2022 - 2023</v>
      </c>
      <c r="L310" s="42" t="str">
        <f>IF($A310="","",IF($J310="X",IF(INDEX(NslpCepGroups!$F:$F,MATCH($C310,NslpCepGroups!$C:$C,0))=0,"Indiv. site",INDEX(NslpCepGroups!$F:$F,MATCH($C310,NslpCepGroups!$C:$C,0))),""))</f>
        <v>Group A</v>
      </c>
      <c r="M310" s="42" t="str">
        <f>IF($A310="","",IF($J310="X",INDEX(NslpCepGroups!$I:$I,MATCH($C310,NslpCepGroups!$C:$C,0)),""))</f>
        <v>2025 - 2026</v>
      </c>
      <c r="N310" s="45" t="str">
        <f t="shared" si="19"/>
        <v/>
      </c>
    </row>
    <row r="311" spans="1:14" x14ac:dyDescent="0.25">
      <c r="A311" s="25">
        <v>30</v>
      </c>
      <c r="B311" s="30" t="str">
        <f>IF($A311="","",INDEX('LEA-District wide'!$B:$B,MATCH($A311,'LEA-District wide'!$A:$A,0)))</f>
        <v>Lake and Peninsula Borough Schools</v>
      </c>
      <c r="C311" s="26">
        <v>308010</v>
      </c>
      <c r="D311" s="26" t="s">
        <v>664</v>
      </c>
      <c r="E311" s="6">
        <f>IF($A311="","",IFERROR(INDEX(CEPIdentifiedStudentsSummary!$D:$D,MATCH($C311,CEPIdentifiedStudentsSummary!$A:$A,0)),0))</f>
        <v>0</v>
      </c>
      <c r="F311" s="6">
        <f>IF($A311="","",IFERROR(INDEX(CEPIdentifiedStudentsSummary!$C:$C,MATCH($C311,CEPIdentifiedStudentsSummary!$A:$A,0)),0))</f>
        <v>0</v>
      </c>
      <c r="G311" s="5" t="str">
        <f t="shared" si="20"/>
        <v>N/A</v>
      </c>
      <c r="H311" s="35" t="str">
        <f t="shared" si="17"/>
        <v/>
      </c>
      <c r="I311" s="35" t="str">
        <f t="shared" si="18"/>
        <v/>
      </c>
      <c r="J311" s="41" t="str">
        <f>IF(IFERROR(INDEX(NslpCepGroups!$E:$E,MATCH($C311,NslpCepGroups!$C:$C,0))="Special Assistance - CEP",FALSE),"X","")</f>
        <v/>
      </c>
      <c r="K311" s="42" t="str">
        <f>IF($A311="","",IF($J311="X",INDEX(NslpCepGroups!$H:$H,MATCH($C311,NslpCepGroups!$C:$C,0)),""))</f>
        <v/>
      </c>
      <c r="L311" s="42" t="str">
        <f>IF($A311="","",IF($J311="X",IF(INDEX(NslpCepGroups!$F:$F,MATCH($C311,NslpCepGroups!$C:$C,0))=0,"Indiv. site",INDEX(NslpCepGroups!$F:$F,MATCH($C311,NslpCepGroups!$C:$C,0))),""))</f>
        <v/>
      </c>
      <c r="M311" s="42" t="str">
        <f>IF($A311="","",IF($J311="X",INDEX(NslpCepGroups!$I:$I,MATCH($C311,NslpCepGroups!$C:$C,0)),""))</f>
        <v/>
      </c>
      <c r="N311" s="45" t="str">
        <f t="shared" si="19"/>
        <v/>
      </c>
    </row>
    <row r="312" spans="1:14" x14ac:dyDescent="0.25">
      <c r="A312" s="25">
        <v>30</v>
      </c>
      <c r="B312" s="30" t="str">
        <f>IF($A312="","",INDEX('LEA-District wide'!$B:$B,MATCH($A312,'LEA-District wide'!$A:$A,0)))</f>
        <v>Lake and Peninsula Borough Schools</v>
      </c>
      <c r="C312" s="26">
        <v>300220</v>
      </c>
      <c r="D312" s="26" t="s">
        <v>226</v>
      </c>
      <c r="E312" s="6">
        <f>IF($A312="","",IFERROR(INDEX(CEPIdentifiedStudentsSummary!$D:$D,MATCH($C312,CEPIdentifiedStudentsSummary!$A:$A,0)),0))</f>
        <v>11</v>
      </c>
      <c r="F312" s="6">
        <f>IF($A312="","",IFERROR(INDEX(CEPIdentifiedStudentsSummary!$C:$C,MATCH($C312,CEPIdentifiedStudentsSummary!$A:$A,0)),0))</f>
        <v>10</v>
      </c>
      <c r="G312" s="5">
        <f t="shared" si="20"/>
        <v>0.90909090909090906</v>
      </c>
      <c r="H312" s="35" t="str">
        <f t="shared" si="17"/>
        <v/>
      </c>
      <c r="I312" s="35" t="str">
        <f t="shared" si="18"/>
        <v>X</v>
      </c>
      <c r="J312" s="41" t="str">
        <f>IF(IFERROR(INDEX(NslpCepGroups!$E:$E,MATCH($C312,NslpCepGroups!$C:$C,0))="Special Assistance - CEP",FALSE),"X","")</f>
        <v>X</v>
      </c>
      <c r="K312" s="42" t="str">
        <f>IF($A312="","",IF($J312="X",INDEX(NslpCepGroups!$H:$H,MATCH($C312,NslpCepGroups!$C:$C,0)),""))</f>
        <v>2022 - 2023</v>
      </c>
      <c r="L312" s="42" t="str">
        <f>IF($A312="","",IF($J312="X",IF(INDEX(NslpCepGroups!$F:$F,MATCH($C312,NslpCepGroups!$C:$C,0))=0,"Indiv. site",INDEX(NslpCepGroups!$F:$F,MATCH($C312,NslpCepGroups!$C:$C,0))),""))</f>
        <v>Group A</v>
      </c>
      <c r="M312" s="42" t="str">
        <f>IF($A312="","",IF($J312="X",INDEX(NslpCepGroups!$I:$I,MATCH($C312,NslpCepGroups!$C:$C,0)),""))</f>
        <v>2025 - 2026</v>
      </c>
      <c r="N312" s="45" t="str">
        <f t="shared" si="19"/>
        <v/>
      </c>
    </row>
    <row r="313" spans="1:14" x14ac:dyDescent="0.25">
      <c r="A313" s="25">
        <v>30</v>
      </c>
      <c r="B313" s="30" t="str">
        <f>IF($A313="","",INDEX('LEA-District wide'!$B:$B,MATCH($A313,'LEA-District wide'!$A:$A,0)))</f>
        <v>Lake and Peninsula Borough Schools</v>
      </c>
      <c r="C313" s="26">
        <v>300140</v>
      </c>
      <c r="D313" s="26" t="s">
        <v>225</v>
      </c>
      <c r="E313" s="6">
        <f>IF($A313="","",IFERROR(INDEX(CEPIdentifiedStudentsSummary!$D:$D,MATCH($C313,CEPIdentifiedStudentsSummary!$A:$A,0)),0))</f>
        <v>25</v>
      </c>
      <c r="F313" s="6">
        <f>IF($A313="","",IFERROR(INDEX(CEPIdentifiedStudentsSummary!$C:$C,MATCH($C313,CEPIdentifiedStudentsSummary!$A:$A,0)),0))</f>
        <v>25</v>
      </c>
      <c r="G313" s="5">
        <f t="shared" si="20"/>
        <v>1</v>
      </c>
      <c r="H313" s="35" t="str">
        <f t="shared" si="17"/>
        <v/>
      </c>
      <c r="I313" s="35" t="str">
        <f t="shared" si="18"/>
        <v>X</v>
      </c>
      <c r="J313" s="41" t="str">
        <f>IF(IFERROR(INDEX(NslpCepGroups!$E:$E,MATCH($C313,NslpCepGroups!$C:$C,0))="Special Assistance - CEP",FALSE),"X","")</f>
        <v>X</v>
      </c>
      <c r="K313" s="42" t="str">
        <f>IF($A313="","",IF($J313="X",INDEX(NslpCepGroups!$H:$H,MATCH($C313,NslpCepGroups!$C:$C,0)),""))</f>
        <v>2022 - 2023</v>
      </c>
      <c r="L313" s="42" t="str">
        <f>IF($A313="","",IF($J313="X",IF(INDEX(NslpCepGroups!$F:$F,MATCH($C313,NslpCepGroups!$C:$C,0))=0,"Indiv. site",INDEX(NslpCepGroups!$F:$F,MATCH($C313,NslpCepGroups!$C:$C,0))),""))</f>
        <v>Group A</v>
      </c>
      <c r="M313" s="42" t="str">
        <f>IF($A313="","",IF($J313="X",INDEX(NslpCepGroups!$I:$I,MATCH($C313,NslpCepGroups!$C:$C,0)),""))</f>
        <v>2025 - 2026</v>
      </c>
      <c r="N313" s="45" t="str">
        <f t="shared" si="19"/>
        <v/>
      </c>
    </row>
    <row r="314" spans="1:14" x14ac:dyDescent="0.25">
      <c r="A314" s="25">
        <v>30</v>
      </c>
      <c r="B314" s="30" t="str">
        <f>IF($A314="","",INDEX('LEA-District wide'!$B:$B,MATCH($A314,'LEA-District wide'!$A:$A,0)))</f>
        <v>Lake and Peninsula Borough Schools</v>
      </c>
      <c r="C314" s="26">
        <v>300090</v>
      </c>
      <c r="D314" s="26" t="s">
        <v>221</v>
      </c>
      <c r="E314" s="6">
        <f>IF($A314="","",IFERROR(INDEX(CEPIdentifiedStudentsSummary!$D:$D,MATCH($C314,CEPIdentifiedStudentsSummary!$A:$A,0)),0))</f>
        <v>91</v>
      </c>
      <c r="F314" s="6">
        <f>IF($A314="","",IFERROR(INDEX(CEPIdentifiedStudentsSummary!$C:$C,MATCH($C314,CEPIdentifiedStudentsSummary!$A:$A,0)),0))</f>
        <v>67</v>
      </c>
      <c r="G314" s="5">
        <f t="shared" si="20"/>
        <v>0.73626373626373631</v>
      </c>
      <c r="H314" s="35" t="str">
        <f t="shared" si="17"/>
        <v/>
      </c>
      <c r="I314" s="35" t="str">
        <f t="shared" si="18"/>
        <v>X</v>
      </c>
      <c r="J314" s="41" t="str">
        <f>IF(IFERROR(INDEX(NslpCepGroups!$E:$E,MATCH($C314,NslpCepGroups!$C:$C,0))="Special Assistance - CEP",FALSE),"X","")</f>
        <v>X</v>
      </c>
      <c r="K314" s="42" t="str">
        <f>IF($A314="","",IF($J314="X",INDEX(NslpCepGroups!$H:$H,MATCH($C314,NslpCepGroups!$C:$C,0)),""))</f>
        <v>2022 - 2023</v>
      </c>
      <c r="L314" s="42" t="str">
        <f>IF($A314="","",IF($J314="X",IF(INDEX(NslpCepGroups!$F:$F,MATCH($C314,NslpCepGroups!$C:$C,0))=0,"Indiv. site",INDEX(NslpCepGroups!$F:$F,MATCH($C314,NslpCepGroups!$C:$C,0))),""))</f>
        <v>Group A</v>
      </c>
      <c r="M314" s="42" t="str">
        <f>IF($A314="","",IF($J314="X",INDEX(NslpCepGroups!$I:$I,MATCH($C314,NslpCepGroups!$C:$C,0)),""))</f>
        <v>2025 - 2026</v>
      </c>
      <c r="N314" s="45" t="str">
        <f t="shared" si="19"/>
        <v/>
      </c>
    </row>
    <row r="315" spans="1:14" x14ac:dyDescent="0.25">
      <c r="A315" s="25">
        <v>30</v>
      </c>
      <c r="B315" s="30" t="str">
        <f>IF($A315="","",INDEX('LEA-District wide'!$B:$B,MATCH($A315,'LEA-District wide'!$A:$A,0)))</f>
        <v>Lake and Peninsula Borough Schools</v>
      </c>
      <c r="C315" s="26">
        <v>300100</v>
      </c>
      <c r="D315" s="26" t="s">
        <v>222</v>
      </c>
      <c r="E315" s="6">
        <f>IF($A315="","",IFERROR(INDEX(CEPIdentifiedStudentsSummary!$D:$D,MATCH($C315,CEPIdentifiedStudentsSummary!$A:$A,0)),0))</f>
        <v>17</v>
      </c>
      <c r="F315" s="6">
        <f>IF($A315="","",IFERROR(INDEX(CEPIdentifiedStudentsSummary!$C:$C,MATCH($C315,CEPIdentifiedStudentsSummary!$A:$A,0)),0))</f>
        <v>11</v>
      </c>
      <c r="G315" s="5">
        <f t="shared" si="20"/>
        <v>0.6470588235294118</v>
      </c>
      <c r="H315" s="35" t="str">
        <f t="shared" si="17"/>
        <v/>
      </c>
      <c r="I315" s="35" t="str">
        <f t="shared" si="18"/>
        <v>X</v>
      </c>
      <c r="J315" s="41" t="str">
        <f>IF(IFERROR(INDEX(NslpCepGroups!$E:$E,MATCH($C315,NslpCepGroups!$C:$C,0))="Special Assistance - CEP",FALSE),"X","")</f>
        <v>X</v>
      </c>
      <c r="K315" s="42" t="str">
        <f>IF($A315="","",IF($J315="X",INDEX(NslpCepGroups!$H:$H,MATCH($C315,NslpCepGroups!$C:$C,0)),""))</f>
        <v>2022 - 2023</v>
      </c>
      <c r="L315" s="42" t="str">
        <f>IF($A315="","",IF($J315="X",IF(INDEX(NslpCepGroups!$F:$F,MATCH($C315,NslpCepGroups!$C:$C,0))=0,"Indiv. site",INDEX(NslpCepGroups!$F:$F,MATCH($C315,NslpCepGroups!$C:$C,0))),""))</f>
        <v>Group A</v>
      </c>
      <c r="M315" s="42" t="str">
        <f>IF($A315="","",IF($J315="X",INDEX(NslpCepGroups!$I:$I,MATCH($C315,NslpCepGroups!$C:$C,0)),""))</f>
        <v>2025 - 2026</v>
      </c>
      <c r="N315" s="45" t="str">
        <f t="shared" si="19"/>
        <v/>
      </c>
    </row>
    <row r="316" spans="1:14" x14ac:dyDescent="0.25">
      <c r="A316" s="25">
        <v>30</v>
      </c>
      <c r="B316" s="30" t="str">
        <f>IF($A316="","",INDEX('LEA-District wide'!$B:$B,MATCH($A316,'LEA-District wide'!$A:$A,0)))</f>
        <v>Lake and Peninsula Borough Schools</v>
      </c>
      <c r="C316" s="26">
        <v>300120</v>
      </c>
      <c r="D316" s="26" t="s">
        <v>446</v>
      </c>
      <c r="E316" s="6">
        <f>IF($A316="","",IFERROR(INDEX(CEPIdentifiedStudentsSummary!$D:$D,MATCH($C316,CEPIdentifiedStudentsSummary!$A:$A,0)),0))</f>
        <v>22</v>
      </c>
      <c r="F316" s="6">
        <f>IF($A316="","",IFERROR(INDEX(CEPIdentifiedStudentsSummary!$C:$C,MATCH($C316,CEPIdentifiedStudentsSummary!$A:$A,0)),0))</f>
        <v>16</v>
      </c>
      <c r="G316" s="5">
        <f t="shared" si="20"/>
        <v>0.72727272727272729</v>
      </c>
      <c r="H316" s="35" t="str">
        <f t="shared" si="17"/>
        <v/>
      </c>
      <c r="I316" s="35" t="str">
        <f t="shared" si="18"/>
        <v>X</v>
      </c>
      <c r="J316" s="41" t="str">
        <f>IF(IFERROR(INDEX(NslpCepGroups!$E:$E,MATCH($C316,NslpCepGroups!$C:$C,0))="Special Assistance - CEP",FALSE),"X","")</f>
        <v>X</v>
      </c>
      <c r="K316" s="42" t="str">
        <f>IF($A316="","",IF($J316="X",INDEX(NslpCepGroups!$H:$H,MATCH($C316,NslpCepGroups!$C:$C,0)),""))</f>
        <v>2022 - 2023</v>
      </c>
      <c r="L316" s="42" t="str">
        <f>IF($A316="","",IF($J316="X",IF(INDEX(NslpCepGroups!$F:$F,MATCH($C316,NslpCepGroups!$C:$C,0))=0,"Indiv. site",INDEX(NslpCepGroups!$F:$F,MATCH($C316,NslpCepGroups!$C:$C,0))),""))</f>
        <v>Group A</v>
      </c>
      <c r="M316" s="42" t="str">
        <f>IF($A316="","",IF($J316="X",INDEX(NslpCepGroups!$I:$I,MATCH($C316,NslpCepGroups!$C:$C,0)),""))</f>
        <v>2025 - 2026</v>
      </c>
      <c r="N316" s="45" t="str">
        <f t="shared" si="19"/>
        <v/>
      </c>
    </row>
    <row r="317" spans="1:14" x14ac:dyDescent="0.25">
      <c r="A317" s="25">
        <v>30</v>
      </c>
      <c r="B317" s="30" t="str">
        <f>IF($A317="","",INDEX('LEA-District wide'!$B:$B,MATCH($A317,'LEA-District wide'!$A:$A,0)))</f>
        <v>Lake and Peninsula Borough Schools</v>
      </c>
      <c r="C317" s="26">
        <v>300130</v>
      </c>
      <c r="D317" s="26" t="s">
        <v>224</v>
      </c>
      <c r="E317" s="6">
        <f>IF($A317="","",IFERROR(INDEX(CEPIdentifiedStudentsSummary!$D:$D,MATCH($C317,CEPIdentifiedStudentsSummary!$A:$A,0)),0))</f>
        <v>0</v>
      </c>
      <c r="F317" s="6">
        <f>IF($A317="","",IFERROR(INDEX(CEPIdentifiedStudentsSummary!$C:$C,MATCH($C317,CEPIdentifiedStudentsSummary!$A:$A,0)),0))</f>
        <v>0</v>
      </c>
      <c r="G317" s="5" t="str">
        <f t="shared" si="20"/>
        <v>N/A</v>
      </c>
      <c r="H317" s="35" t="str">
        <f t="shared" si="17"/>
        <v/>
      </c>
      <c r="I317" s="35" t="str">
        <f t="shared" si="18"/>
        <v/>
      </c>
      <c r="J317" s="41" t="str">
        <f>IF(IFERROR(INDEX(NslpCepGroups!$E:$E,MATCH($C317,NslpCepGroups!$C:$C,0))="Special Assistance - CEP",FALSE),"X","")</f>
        <v>X</v>
      </c>
      <c r="K317" s="42" t="str">
        <f>IF($A317="","",IF($J317="X",INDEX(NslpCepGroups!$H:$H,MATCH($C317,NslpCepGroups!$C:$C,0)),""))</f>
        <v>2022 - 2023</v>
      </c>
      <c r="L317" s="42" t="str">
        <f>IF($A317="","",IF($J317="X",IF(INDEX(NslpCepGroups!$F:$F,MATCH($C317,NslpCepGroups!$C:$C,0))=0,"Indiv. site",INDEX(NslpCepGroups!$F:$F,MATCH($C317,NslpCepGroups!$C:$C,0))),""))</f>
        <v>Group A</v>
      </c>
      <c r="M317" s="42" t="str">
        <f>IF($A317="","",IF($J317="X",INDEX(NslpCepGroups!$I:$I,MATCH($C317,NslpCepGroups!$C:$C,0)),""))</f>
        <v>2025 - 2026</v>
      </c>
      <c r="N317" s="45" t="str">
        <f t="shared" si="19"/>
        <v/>
      </c>
    </row>
    <row r="318" spans="1:14" x14ac:dyDescent="0.25">
      <c r="A318" s="25">
        <v>30</v>
      </c>
      <c r="B318" s="30" t="str">
        <f>IF($A318="","",INDEX('LEA-District wide'!$B:$B,MATCH($A318,'LEA-District wide'!$A:$A,0)))</f>
        <v>Lake and Peninsula Borough Schools</v>
      </c>
      <c r="C318" s="26">
        <v>300110</v>
      </c>
      <c r="D318" s="26" t="s">
        <v>223</v>
      </c>
      <c r="E318" s="6">
        <f>IF($A318="","",IFERROR(INDEX(CEPIdentifiedStudentsSummary!$D:$D,MATCH($C318,CEPIdentifiedStudentsSummary!$A:$A,0)),0))</f>
        <v>45</v>
      </c>
      <c r="F318" s="6">
        <f>IF($A318="","",IFERROR(INDEX(CEPIdentifiedStudentsSummary!$C:$C,MATCH($C318,CEPIdentifiedStudentsSummary!$A:$A,0)),0))</f>
        <v>9</v>
      </c>
      <c r="G318" s="5">
        <f t="shared" si="20"/>
        <v>0.2</v>
      </c>
      <c r="H318" s="35" t="str">
        <f t="shared" si="17"/>
        <v/>
      </c>
      <c r="I318" s="35" t="str">
        <f t="shared" si="18"/>
        <v/>
      </c>
      <c r="J318" s="41" t="str">
        <f>IF(IFERROR(INDEX(NslpCepGroups!$E:$E,MATCH($C318,NslpCepGroups!$C:$C,0))="Special Assistance - CEP",FALSE),"X","")</f>
        <v>X</v>
      </c>
      <c r="K318" s="42" t="str">
        <f>IF($A318="","",IF($J318="X",INDEX(NslpCepGroups!$H:$H,MATCH($C318,NslpCepGroups!$C:$C,0)),""))</f>
        <v>2022 - 2023</v>
      </c>
      <c r="L318" s="42" t="str">
        <f>IF($A318="","",IF($J318="X",IF(INDEX(NslpCepGroups!$F:$F,MATCH($C318,NslpCepGroups!$C:$C,0))=0,"Indiv. site",INDEX(NslpCepGroups!$F:$F,MATCH($C318,NslpCepGroups!$C:$C,0))),""))</f>
        <v>Group A</v>
      </c>
      <c r="M318" s="42" t="str">
        <f>IF($A318="","",IF($J318="X",INDEX(NslpCepGroups!$I:$I,MATCH($C318,NslpCepGroups!$C:$C,0)),""))</f>
        <v>2025 - 2026</v>
      </c>
      <c r="N318" s="45" t="str">
        <f t="shared" si="19"/>
        <v/>
      </c>
    </row>
    <row r="319" spans="1:14" x14ac:dyDescent="0.25">
      <c r="A319" s="25">
        <v>31</v>
      </c>
      <c r="B319" s="30" t="str">
        <f>IF($A319="","",INDEX('LEA-District wide'!$B:$B,MATCH($A319,'LEA-District wide'!$A:$A,0)))</f>
        <v>Lower Kuskokwim Schools</v>
      </c>
      <c r="C319" s="26">
        <v>310240</v>
      </c>
      <c r="D319" s="26" t="s">
        <v>247</v>
      </c>
      <c r="E319" s="6">
        <f>IF($A319="","",IFERROR(INDEX(CEPIdentifiedStudentsSummary!$D:$D,MATCH($C319,CEPIdentifiedStudentsSummary!$A:$A,0)),0))</f>
        <v>87</v>
      </c>
      <c r="F319" s="6">
        <f>IF($A319="","",IFERROR(INDEX(CEPIdentifiedStudentsSummary!$C:$C,MATCH($C319,CEPIdentifiedStudentsSummary!$A:$A,0)),0))</f>
        <v>72</v>
      </c>
      <c r="G319" s="5">
        <f t="shared" si="20"/>
        <v>0.82758620689655171</v>
      </c>
      <c r="H319" s="35" t="str">
        <f t="shared" si="17"/>
        <v/>
      </c>
      <c r="I319" s="35" t="str">
        <f t="shared" si="18"/>
        <v>X</v>
      </c>
      <c r="J319" s="41" t="str">
        <f>IF(IFERROR(INDEX(NslpCepGroups!$E:$E,MATCH($C319,NslpCepGroups!$C:$C,0))="Special Assistance - CEP",FALSE),"X","")</f>
        <v>X</v>
      </c>
      <c r="K319" s="42" t="str">
        <f>IF($A319="","",IF($J319="X",INDEX(NslpCepGroups!$H:$H,MATCH($C319,NslpCepGroups!$C:$C,0)),""))</f>
        <v>2022 - 2023</v>
      </c>
      <c r="L319" s="42" t="str">
        <f>IF($A319="","",IF($J319="X",IF(INDEX(NslpCepGroups!$F:$F,MATCH($C319,NslpCepGroups!$C:$C,0))=0,"Indiv. site",INDEX(NslpCepGroups!$F:$F,MATCH($C319,NslpCepGroups!$C:$C,0))),""))</f>
        <v>Group A</v>
      </c>
      <c r="M319" s="42" t="str">
        <f>IF($A319="","",IF($J319="X",INDEX(NslpCepGroups!$I:$I,MATCH($C319,NslpCepGroups!$C:$C,0)),""))</f>
        <v>2025 - 2026</v>
      </c>
      <c r="N319" s="45" t="str">
        <f t="shared" si="19"/>
        <v/>
      </c>
    </row>
    <row r="320" spans="1:14" x14ac:dyDescent="0.25">
      <c r="A320" s="25">
        <v>31</v>
      </c>
      <c r="B320" s="30" t="str">
        <f>IF($A320="","",INDEX('LEA-District wide'!$B:$B,MATCH($A320,'LEA-District wide'!$A:$A,0)))</f>
        <v>Lower Kuskokwim Schools</v>
      </c>
      <c r="C320" s="26">
        <v>310110</v>
      </c>
      <c r="D320" s="26" t="s">
        <v>235</v>
      </c>
      <c r="E320" s="6">
        <f>IF($A320="","",IFERROR(INDEX(CEPIdentifiedStudentsSummary!$D:$D,MATCH($C320,CEPIdentifiedStudentsSummary!$A:$A,0)),0))</f>
        <v>126</v>
      </c>
      <c r="F320" s="6">
        <f>IF($A320="","",IFERROR(INDEX(CEPIdentifiedStudentsSummary!$C:$C,MATCH($C320,CEPIdentifiedStudentsSummary!$A:$A,0)),0))</f>
        <v>101</v>
      </c>
      <c r="G320" s="5">
        <f t="shared" si="20"/>
        <v>0.80158730158730163</v>
      </c>
      <c r="H320" s="35" t="str">
        <f t="shared" si="17"/>
        <v/>
      </c>
      <c r="I320" s="35" t="str">
        <f t="shared" si="18"/>
        <v>X</v>
      </c>
      <c r="J320" s="41" t="str">
        <f>IF(IFERROR(INDEX(NslpCepGroups!$E:$E,MATCH($C320,NslpCepGroups!$C:$C,0))="Special Assistance - CEP",FALSE),"X","")</f>
        <v>X</v>
      </c>
      <c r="K320" s="42" t="str">
        <f>IF($A320="","",IF($J320="X",INDEX(NslpCepGroups!$H:$H,MATCH($C320,NslpCepGroups!$C:$C,0)),""))</f>
        <v>2022 - 2023</v>
      </c>
      <c r="L320" s="42" t="str">
        <f>IF($A320="","",IF($J320="X",IF(INDEX(NslpCepGroups!$F:$F,MATCH($C320,NslpCepGroups!$C:$C,0))=0,"Indiv. site",INDEX(NslpCepGroups!$F:$F,MATCH($C320,NslpCepGroups!$C:$C,0))),""))</f>
        <v>Group A</v>
      </c>
      <c r="M320" s="42" t="str">
        <f>IF($A320="","",IF($J320="X",INDEX(NslpCepGroups!$I:$I,MATCH($C320,NslpCepGroups!$C:$C,0)),""))</f>
        <v>2025 - 2026</v>
      </c>
      <c r="N320" s="45" t="str">
        <f t="shared" si="19"/>
        <v/>
      </c>
    </row>
    <row r="321" spans="1:14" x14ac:dyDescent="0.25">
      <c r="A321" s="25">
        <v>31</v>
      </c>
      <c r="B321" s="30" t="str">
        <f>IF($A321="","",INDEX('LEA-District wide'!$B:$B,MATCH($A321,'LEA-District wide'!$A:$A,0)))</f>
        <v>Lower Kuskokwim Schools</v>
      </c>
      <c r="C321" s="26">
        <v>310210</v>
      </c>
      <c r="D321" s="26" t="s">
        <v>245</v>
      </c>
      <c r="E321" s="6">
        <f>IF($A321="","",IFERROR(INDEX(CEPIdentifiedStudentsSummary!$D:$D,MATCH($C321,CEPIdentifiedStudentsSummary!$A:$A,0)),0))</f>
        <v>176</v>
      </c>
      <c r="F321" s="6">
        <f>IF($A321="","",IFERROR(INDEX(CEPIdentifiedStudentsSummary!$C:$C,MATCH($C321,CEPIdentifiedStudentsSummary!$A:$A,0)),0))</f>
        <v>135</v>
      </c>
      <c r="G321" s="5">
        <f t="shared" si="20"/>
        <v>0.76704545454545459</v>
      </c>
      <c r="H321" s="35" t="str">
        <f t="shared" si="17"/>
        <v/>
      </c>
      <c r="I321" s="35" t="str">
        <f t="shared" si="18"/>
        <v>X</v>
      </c>
      <c r="J321" s="43" t="str">
        <f>IF(IFERROR(INDEX(NslpCepGroups!$E:$E,MATCH($C321,NslpCepGroups!$C:$C,0))="Special Assistance - CEP",FALSE),"X","")</f>
        <v>X</v>
      </c>
      <c r="K321" s="42" t="str">
        <f>IF($A321="","",IF($J321="X",INDEX(NslpCepGroups!$H:$H,MATCH($C321,NslpCepGroups!$C:$C,0)),""))</f>
        <v>2022 - 2023</v>
      </c>
      <c r="L321" s="42" t="str">
        <f>IF($A321="","",IF($J321="X",IF(INDEX(NslpCepGroups!$F:$F,MATCH($C321,NslpCepGroups!$C:$C,0))=0,"Indiv. site",INDEX(NslpCepGroups!$F:$F,MATCH($C321,NslpCepGroups!$C:$C,0))),""))</f>
        <v>Group A</v>
      </c>
      <c r="M321" s="42" t="str">
        <f>IF($A321="","",IF($J321="X",INDEX(NslpCepGroups!$I:$I,MATCH($C321,NslpCepGroups!$C:$C,0)),""))</f>
        <v>2025 - 2026</v>
      </c>
      <c r="N321" s="45" t="str">
        <f t="shared" si="19"/>
        <v/>
      </c>
    </row>
    <row r="322" spans="1:14" x14ac:dyDescent="0.25">
      <c r="A322" s="25">
        <v>31</v>
      </c>
      <c r="B322" s="30" t="str">
        <f>IF($A322="","",INDEX('LEA-District wide'!$B:$B,MATCH($A322,'LEA-District wide'!$A:$A,0)))</f>
        <v>Lower Kuskokwim Schools</v>
      </c>
      <c r="C322" s="26">
        <v>310230</v>
      </c>
      <c r="D322" s="26" t="s">
        <v>447</v>
      </c>
      <c r="E322" s="6">
        <f>IF($A322="","",IFERROR(INDEX(CEPIdentifiedStudentsSummary!$D:$D,MATCH($C322,CEPIdentifiedStudentsSummary!$A:$A,0)),0))</f>
        <v>5</v>
      </c>
      <c r="F322" s="6">
        <f>IF($A322="","",IFERROR(INDEX(CEPIdentifiedStudentsSummary!$C:$C,MATCH($C322,CEPIdentifiedStudentsSummary!$A:$A,0)),0))</f>
        <v>2</v>
      </c>
      <c r="G322" s="5">
        <f t="shared" si="20"/>
        <v>0.4</v>
      </c>
      <c r="H322" s="35" t="str">
        <f t="shared" ref="H322:H385" si="21">IF($G322="N/A","",IF(AND($G322&gt;=0.3,$G322&lt;0.4),"X",""))</f>
        <v/>
      </c>
      <c r="I322" s="35" t="str">
        <f t="shared" ref="I322:I385" si="22">IF($A322="","",IF($G322="N/A","",IF($G322&gt;=0.4,"X","")))</f>
        <v>X</v>
      </c>
      <c r="J322" s="43" t="str">
        <f>IF(IFERROR(INDEX(NslpCepGroups!$E:$E,MATCH($C322,NslpCepGroups!$C:$C,0))="Special Assistance - CEP",FALSE),"X","")</f>
        <v>X</v>
      </c>
      <c r="K322" s="42" t="str">
        <f>IF($A322="","",IF($J322="X",INDEX(NslpCepGroups!$H:$H,MATCH($C322,NslpCepGroups!$C:$C,0)),""))</f>
        <v>2022 - 2023</v>
      </c>
      <c r="L322" s="42" t="str">
        <f>IF($A322="","",IF($J322="X",IF(INDEX(NslpCepGroups!$F:$F,MATCH($C322,NslpCepGroups!$C:$C,0))=0,"Indiv. site",INDEX(NslpCepGroups!$F:$F,MATCH($C322,NslpCepGroups!$C:$C,0))),""))</f>
        <v>Group A</v>
      </c>
      <c r="M322" s="42" t="str">
        <f>IF($A322="","",IF($J322="X",INDEX(NslpCepGroups!$I:$I,MATCH($C322,NslpCepGroups!$C:$C,0)),""))</f>
        <v>2025 - 2026</v>
      </c>
      <c r="N322" s="45" t="str">
        <f t="shared" ref="N322:N385" si="23">IF($M322="","",IF(1*RIGHT($M322,4)=_cepBaseYr,"X",""))</f>
        <v/>
      </c>
    </row>
    <row r="323" spans="1:14" x14ac:dyDescent="0.25">
      <c r="A323" s="27">
        <v>31</v>
      </c>
      <c r="B323" s="30" t="str">
        <f>IF($A323="","",INDEX('LEA-District wide'!$B:$B,MATCH($A323,'LEA-District wide'!$A:$A,0)))</f>
        <v>Lower Kuskokwim Schools</v>
      </c>
      <c r="C323" s="26">
        <v>310130</v>
      </c>
      <c r="D323" s="26" t="s">
        <v>237</v>
      </c>
      <c r="E323" s="6">
        <f>IF($A323="","",IFERROR(INDEX(CEPIdentifiedStudentsSummary!$D:$D,MATCH($C323,CEPIdentifiedStudentsSummary!$A:$A,0)),0))</f>
        <v>178</v>
      </c>
      <c r="F323" s="6">
        <f>IF($A323="","",IFERROR(INDEX(CEPIdentifiedStudentsSummary!$C:$C,MATCH($C323,CEPIdentifiedStudentsSummary!$A:$A,0)),0))</f>
        <v>118</v>
      </c>
      <c r="G323" s="5">
        <f t="shared" ref="G323:G386" si="24">IF($A323="","",IFERROR(F323/E323,"N/A"))</f>
        <v>0.6629213483146067</v>
      </c>
      <c r="H323" s="35" t="str">
        <f t="shared" si="21"/>
        <v/>
      </c>
      <c r="I323" s="35" t="str">
        <f t="shared" si="22"/>
        <v>X</v>
      </c>
      <c r="J323" s="41" t="str">
        <f>IF(IFERROR(INDEX(NslpCepGroups!$E:$E,MATCH($C323,NslpCepGroups!$C:$C,0))="Special Assistance - CEP",FALSE),"X","")</f>
        <v>X</v>
      </c>
      <c r="K323" s="42" t="str">
        <f>IF($A323="","",IF($J323="X",INDEX(NslpCepGroups!$H:$H,MATCH($C323,NslpCepGroups!$C:$C,0)),""))</f>
        <v>2022 - 2023</v>
      </c>
      <c r="L323" s="42" t="str">
        <f>IF($A323="","",IF($J323="X",IF(INDEX(NslpCepGroups!$F:$F,MATCH($C323,NslpCepGroups!$C:$C,0))=0,"Indiv. site",INDEX(NslpCepGroups!$F:$F,MATCH($C323,NslpCepGroups!$C:$C,0))),""))</f>
        <v>Group A</v>
      </c>
      <c r="M323" s="42" t="str">
        <f>IF($A323="","",IF($J323="X",INDEX(NslpCepGroups!$I:$I,MATCH($C323,NslpCepGroups!$C:$C,0)),""))</f>
        <v>2025 - 2026</v>
      </c>
      <c r="N323" s="45" t="str">
        <f t="shared" si="23"/>
        <v/>
      </c>
    </row>
    <row r="324" spans="1:14" x14ac:dyDescent="0.25">
      <c r="A324" s="25">
        <v>31</v>
      </c>
      <c r="B324" s="30" t="str">
        <f>IF($A324="","",INDEX('LEA-District wide'!$B:$B,MATCH($A324,'LEA-District wide'!$A:$A,0)))</f>
        <v>Lower Kuskokwim Schools</v>
      </c>
      <c r="C324" s="26">
        <v>319010</v>
      </c>
      <c r="D324" s="26" t="s">
        <v>252</v>
      </c>
      <c r="E324" s="6">
        <f>IF($A324="","",IFERROR(INDEX(CEPIdentifiedStudentsSummary!$D:$D,MATCH($C324,CEPIdentifiedStudentsSummary!$A:$A,0)),0))</f>
        <v>162</v>
      </c>
      <c r="F324" s="6">
        <f>IF($A324="","",IFERROR(INDEX(CEPIdentifiedStudentsSummary!$C:$C,MATCH($C324,CEPIdentifiedStudentsSummary!$A:$A,0)),0))</f>
        <v>73</v>
      </c>
      <c r="G324" s="5">
        <f t="shared" si="24"/>
        <v>0.45061728395061729</v>
      </c>
      <c r="H324" s="35" t="str">
        <f t="shared" si="21"/>
        <v/>
      </c>
      <c r="I324" s="35" t="str">
        <f t="shared" si="22"/>
        <v>X</v>
      </c>
      <c r="J324" s="41" t="str">
        <f>IF(IFERROR(INDEX(NslpCepGroups!$E:$E,MATCH($C324,NslpCepGroups!$C:$C,0))="Special Assistance - CEP",FALSE),"X","")</f>
        <v>X</v>
      </c>
      <c r="K324" s="42" t="str">
        <f>IF($A324="","",IF($J324="X",INDEX(NslpCepGroups!$H:$H,MATCH($C324,NslpCepGroups!$C:$C,0)),""))</f>
        <v>2022 - 2023</v>
      </c>
      <c r="L324" s="42" t="str">
        <f>IF($A324="","",IF($J324="X",IF(INDEX(NslpCepGroups!$F:$F,MATCH($C324,NslpCepGroups!$C:$C,0))=0,"Indiv. site",INDEX(NslpCepGroups!$F:$F,MATCH($C324,NslpCepGroups!$C:$C,0))),""))</f>
        <v>Group A</v>
      </c>
      <c r="M324" s="42" t="str">
        <f>IF($A324="","",IF($J324="X",INDEX(NslpCepGroups!$I:$I,MATCH($C324,NslpCepGroups!$C:$C,0)),""))</f>
        <v>2025 - 2026</v>
      </c>
      <c r="N324" s="45" t="str">
        <f t="shared" si="23"/>
        <v/>
      </c>
    </row>
    <row r="325" spans="1:14" x14ac:dyDescent="0.25">
      <c r="A325" s="25">
        <v>31</v>
      </c>
      <c r="B325" s="30" t="str">
        <f>IF($A325="","",INDEX('LEA-District wide'!$B:$B,MATCH($A325,'LEA-District wide'!$A:$A,0)))</f>
        <v>Lower Kuskokwim Schools</v>
      </c>
      <c r="C325" s="26">
        <v>310190</v>
      </c>
      <c r="D325" s="26" t="s">
        <v>243</v>
      </c>
      <c r="E325" s="6">
        <f>IF($A325="","",IFERROR(INDEX(CEPIdentifiedStudentsSummary!$D:$D,MATCH($C325,CEPIdentifiedStudentsSummary!$A:$A,0)),0))</f>
        <v>44</v>
      </c>
      <c r="F325" s="6">
        <f>IF($A325="","",IFERROR(INDEX(CEPIdentifiedStudentsSummary!$C:$C,MATCH($C325,CEPIdentifiedStudentsSummary!$A:$A,0)),0))</f>
        <v>31</v>
      </c>
      <c r="G325" s="5">
        <f t="shared" si="24"/>
        <v>0.70454545454545459</v>
      </c>
      <c r="H325" s="35" t="str">
        <f t="shared" si="21"/>
        <v/>
      </c>
      <c r="I325" s="35" t="str">
        <f t="shared" si="22"/>
        <v>X</v>
      </c>
      <c r="J325" s="41" t="str">
        <f>IF(IFERROR(INDEX(NslpCepGroups!$E:$E,MATCH($C325,NslpCepGroups!$C:$C,0))="Special Assistance - CEP",FALSE),"X","")</f>
        <v>X</v>
      </c>
      <c r="K325" s="42" t="str">
        <f>IF($A325="","",IF($J325="X",INDEX(NslpCepGroups!$H:$H,MATCH($C325,NslpCepGroups!$C:$C,0)),""))</f>
        <v>2022 - 2023</v>
      </c>
      <c r="L325" s="42" t="str">
        <f>IF($A325="","",IF($J325="X",IF(INDEX(NslpCepGroups!$F:$F,MATCH($C325,NslpCepGroups!$C:$C,0))=0,"Indiv. site",INDEX(NslpCepGroups!$F:$F,MATCH($C325,NslpCepGroups!$C:$C,0))),""))</f>
        <v>Group A</v>
      </c>
      <c r="M325" s="42" t="str">
        <f>IF($A325="","",IF($J325="X",INDEX(NslpCepGroups!$I:$I,MATCH($C325,NslpCepGroups!$C:$C,0)),""))</f>
        <v>2025 - 2026</v>
      </c>
      <c r="N325" s="45" t="str">
        <f t="shared" si="23"/>
        <v/>
      </c>
    </row>
    <row r="326" spans="1:14" x14ac:dyDescent="0.25">
      <c r="A326" s="25">
        <v>31</v>
      </c>
      <c r="B326" s="30" t="str">
        <f>IF($A326="","",INDEX('LEA-District wide'!$B:$B,MATCH($A326,'LEA-District wide'!$A:$A,0)))</f>
        <v>Lower Kuskokwim Schools</v>
      </c>
      <c r="C326" s="26">
        <v>310070</v>
      </c>
      <c r="D326" s="26" t="s">
        <v>231</v>
      </c>
      <c r="E326" s="6">
        <f>IF($A326="","",IFERROR(INDEX(CEPIdentifiedStudentsSummary!$D:$D,MATCH($C326,CEPIdentifiedStudentsSummary!$A:$A,0)),0))</f>
        <v>464</v>
      </c>
      <c r="F326" s="6">
        <f>IF($A326="","",IFERROR(INDEX(CEPIdentifiedStudentsSummary!$C:$C,MATCH($C326,CEPIdentifiedStudentsSummary!$A:$A,0)),0))</f>
        <v>214</v>
      </c>
      <c r="G326" s="5">
        <f t="shared" si="24"/>
        <v>0.46120689655172414</v>
      </c>
      <c r="H326" s="35" t="str">
        <f t="shared" si="21"/>
        <v/>
      </c>
      <c r="I326" s="35" t="str">
        <f t="shared" si="22"/>
        <v>X</v>
      </c>
      <c r="J326" s="41" t="str">
        <f>IF(IFERROR(INDEX(NslpCepGroups!$E:$E,MATCH($C326,NslpCepGroups!$C:$C,0))="Special Assistance - CEP",FALSE),"X","")</f>
        <v>X</v>
      </c>
      <c r="K326" s="42" t="str">
        <f>IF($A326="","",IF($J326="X",INDEX(NslpCepGroups!$H:$H,MATCH($C326,NslpCepGroups!$C:$C,0)),""))</f>
        <v>2022 - 2023</v>
      </c>
      <c r="L326" s="42" t="str">
        <f>IF($A326="","",IF($J326="X",IF(INDEX(NslpCepGroups!$F:$F,MATCH($C326,NslpCepGroups!$C:$C,0))=0,"Indiv. site",INDEX(NslpCepGroups!$F:$F,MATCH($C326,NslpCepGroups!$C:$C,0))),""))</f>
        <v>Group A</v>
      </c>
      <c r="M326" s="42" t="str">
        <f>IF($A326="","",IF($J326="X",INDEX(NslpCepGroups!$I:$I,MATCH($C326,NslpCepGroups!$C:$C,0)),""))</f>
        <v>2025 - 2026</v>
      </c>
      <c r="N326" s="45" t="str">
        <f t="shared" si="23"/>
        <v/>
      </c>
    </row>
    <row r="327" spans="1:14" x14ac:dyDescent="0.25">
      <c r="A327" s="25">
        <v>31</v>
      </c>
      <c r="B327" s="30" t="str">
        <f>IF($A327="","",INDEX('LEA-District wide'!$B:$B,MATCH($A327,'LEA-District wide'!$A:$A,0)))</f>
        <v>Lower Kuskokwim Schools</v>
      </c>
      <c r="C327" s="26">
        <v>317020</v>
      </c>
      <c r="D327" s="26" t="s">
        <v>448</v>
      </c>
      <c r="E327" s="6">
        <f>IF($A327="","",IFERROR(INDEX(CEPIdentifiedStudentsSummary!$D:$D,MATCH($C327,CEPIdentifiedStudentsSummary!$A:$A,0)),0))</f>
        <v>20</v>
      </c>
      <c r="F327" s="6">
        <f>IF($A327="","",IFERROR(INDEX(CEPIdentifiedStudentsSummary!$C:$C,MATCH($C327,CEPIdentifiedStudentsSummary!$A:$A,0)),0))</f>
        <v>13</v>
      </c>
      <c r="G327" s="5">
        <f t="shared" si="24"/>
        <v>0.65</v>
      </c>
      <c r="H327" s="35" t="str">
        <f t="shared" si="21"/>
        <v/>
      </c>
      <c r="I327" s="35" t="str">
        <f t="shared" si="22"/>
        <v>X</v>
      </c>
      <c r="J327" s="41" t="str">
        <f>IF(IFERROR(INDEX(NslpCepGroups!$E:$E,MATCH($C327,NslpCepGroups!$C:$C,0))="Special Assistance - CEP",FALSE),"X","")</f>
        <v/>
      </c>
      <c r="K327" s="42" t="str">
        <f>IF($A327="","",IF($J327="X",INDEX(NslpCepGroups!$H:$H,MATCH($C327,NslpCepGroups!$C:$C,0)),""))</f>
        <v/>
      </c>
      <c r="L327" s="42" t="str">
        <f>IF($A327="","",IF($J327="X",IF(INDEX(NslpCepGroups!$F:$F,MATCH($C327,NslpCepGroups!$C:$C,0))=0,"Indiv. site",INDEX(NslpCepGroups!$F:$F,MATCH($C327,NslpCepGroups!$C:$C,0))),""))</f>
        <v/>
      </c>
      <c r="M327" s="42" t="str">
        <f>IF($A327="","",IF($J327="X",INDEX(NslpCepGroups!$I:$I,MATCH($C327,NslpCepGroups!$C:$C,0)),""))</f>
        <v/>
      </c>
      <c r="N327" s="45" t="str">
        <f t="shared" si="23"/>
        <v/>
      </c>
    </row>
    <row r="328" spans="1:14" x14ac:dyDescent="0.25">
      <c r="A328" s="25">
        <v>31</v>
      </c>
      <c r="B328" s="30" t="str">
        <f>IF($A328="","",INDEX('LEA-District wide'!$B:$B,MATCH($A328,'LEA-District wide'!$A:$A,0)))</f>
        <v>Lower Kuskokwim Schools</v>
      </c>
      <c r="C328" s="26">
        <v>310080</v>
      </c>
      <c r="D328" s="26" t="s">
        <v>232</v>
      </c>
      <c r="E328" s="6">
        <f>IF($A328="","",IFERROR(INDEX(CEPIdentifiedStudentsSummary!$D:$D,MATCH($C328,CEPIdentifiedStudentsSummary!$A:$A,0)),0))</f>
        <v>144</v>
      </c>
      <c r="F328" s="6">
        <f>IF($A328="","",IFERROR(INDEX(CEPIdentifiedStudentsSummary!$C:$C,MATCH($C328,CEPIdentifiedStudentsSummary!$A:$A,0)),0))</f>
        <v>89</v>
      </c>
      <c r="G328" s="5">
        <f t="shared" si="24"/>
        <v>0.61805555555555558</v>
      </c>
      <c r="H328" s="35" t="str">
        <f t="shared" si="21"/>
        <v/>
      </c>
      <c r="I328" s="35" t="str">
        <f t="shared" si="22"/>
        <v>X</v>
      </c>
      <c r="J328" s="41" t="str">
        <f>IF(IFERROR(INDEX(NslpCepGroups!$E:$E,MATCH($C328,NslpCepGroups!$C:$C,0))="Special Assistance - CEP",FALSE),"X","")</f>
        <v>X</v>
      </c>
      <c r="K328" s="42" t="str">
        <f>IF($A328="","",IF($J328="X",INDEX(NslpCepGroups!$H:$H,MATCH($C328,NslpCepGroups!$C:$C,0)),""))</f>
        <v>2022 - 2023</v>
      </c>
      <c r="L328" s="42" t="str">
        <f>IF($A328="","",IF($J328="X",IF(INDEX(NslpCepGroups!$F:$F,MATCH($C328,NslpCepGroups!$C:$C,0))=0,"Indiv. site",INDEX(NslpCepGroups!$F:$F,MATCH($C328,NslpCepGroups!$C:$C,0))),""))</f>
        <v>Group A</v>
      </c>
      <c r="M328" s="42" t="str">
        <f>IF($A328="","",IF($J328="X",INDEX(NslpCepGroups!$I:$I,MATCH($C328,NslpCepGroups!$C:$C,0)),""))</f>
        <v>2025 - 2026</v>
      </c>
      <c r="N328" s="45" t="str">
        <f t="shared" si="23"/>
        <v/>
      </c>
    </row>
    <row r="329" spans="1:14" x14ac:dyDescent="0.25">
      <c r="A329" s="25">
        <v>31</v>
      </c>
      <c r="B329" s="30" t="str">
        <f>IF($A329="","",INDEX('LEA-District wide'!$B:$B,MATCH($A329,'LEA-District wide'!$A:$A,0)))</f>
        <v>Lower Kuskokwim Schools</v>
      </c>
      <c r="C329" s="26">
        <v>310120</v>
      </c>
      <c r="D329" s="26" t="s">
        <v>236</v>
      </c>
      <c r="E329" s="6">
        <f>IF($A329="","",IFERROR(INDEX(CEPIdentifiedStudentsSummary!$D:$D,MATCH($C329,CEPIdentifiedStudentsSummary!$A:$A,0)),0))</f>
        <v>199</v>
      </c>
      <c r="F329" s="6">
        <f>IF($A329="","",IFERROR(INDEX(CEPIdentifiedStudentsSummary!$C:$C,MATCH($C329,CEPIdentifiedStudentsSummary!$A:$A,0)),0))</f>
        <v>155</v>
      </c>
      <c r="G329" s="5">
        <f t="shared" si="24"/>
        <v>0.77889447236180909</v>
      </c>
      <c r="H329" s="35" t="str">
        <f t="shared" si="21"/>
        <v/>
      </c>
      <c r="I329" s="35" t="str">
        <f t="shared" si="22"/>
        <v>X</v>
      </c>
      <c r="J329" s="41" t="str">
        <f>IF(IFERROR(INDEX(NslpCepGroups!$E:$E,MATCH($C329,NslpCepGroups!$C:$C,0))="Special Assistance - CEP",FALSE),"X","")</f>
        <v>X</v>
      </c>
      <c r="K329" s="42" t="str">
        <f>IF($A329="","",IF($J329="X",INDEX(NslpCepGroups!$H:$H,MATCH($C329,NslpCepGroups!$C:$C,0)),""))</f>
        <v>2022 - 2023</v>
      </c>
      <c r="L329" s="42" t="str">
        <f>IF($A329="","",IF($J329="X",IF(INDEX(NslpCepGroups!$F:$F,MATCH($C329,NslpCepGroups!$C:$C,0))=0,"Indiv. site",INDEX(NslpCepGroups!$F:$F,MATCH($C329,NslpCepGroups!$C:$C,0))),""))</f>
        <v>Group A</v>
      </c>
      <c r="M329" s="42" t="str">
        <f>IF($A329="","",IF($J329="X",INDEX(NslpCepGroups!$I:$I,MATCH($C329,NslpCepGroups!$C:$C,0)),""))</f>
        <v>2025 - 2026</v>
      </c>
      <c r="N329" s="45" t="str">
        <f t="shared" si="23"/>
        <v/>
      </c>
    </row>
    <row r="330" spans="1:14" x14ac:dyDescent="0.25">
      <c r="A330" s="25">
        <v>31</v>
      </c>
      <c r="B330" s="30" t="str">
        <f>IF($A330="","",INDEX('LEA-District wide'!$B:$B,MATCH($A330,'LEA-District wide'!$A:$A,0)))</f>
        <v>Lower Kuskokwim Schools</v>
      </c>
      <c r="C330" s="26">
        <v>310090</v>
      </c>
      <c r="D330" s="26" t="s">
        <v>233</v>
      </c>
      <c r="E330" s="6">
        <f>IF($A330="","",IFERROR(INDEX(CEPIdentifiedStudentsSummary!$D:$D,MATCH($C330,CEPIdentifiedStudentsSummary!$A:$A,0)),0))</f>
        <v>114</v>
      </c>
      <c r="F330" s="6">
        <f>IF($A330="","",IFERROR(INDEX(CEPIdentifiedStudentsSummary!$C:$C,MATCH($C330,CEPIdentifiedStudentsSummary!$A:$A,0)),0))</f>
        <v>76</v>
      </c>
      <c r="G330" s="5">
        <f t="shared" si="24"/>
        <v>0.66666666666666663</v>
      </c>
      <c r="H330" s="35" t="str">
        <f t="shared" si="21"/>
        <v/>
      </c>
      <c r="I330" s="35" t="str">
        <f t="shared" si="22"/>
        <v>X</v>
      </c>
      <c r="J330" s="41" t="str">
        <f>IF(IFERROR(INDEX(NslpCepGroups!$E:$E,MATCH($C330,NslpCepGroups!$C:$C,0))="Special Assistance - CEP",FALSE),"X","")</f>
        <v>X</v>
      </c>
      <c r="K330" s="42" t="str">
        <f>IF($A330="","",IF($J330="X",INDEX(NslpCepGroups!$H:$H,MATCH($C330,NslpCepGroups!$C:$C,0)),""))</f>
        <v>2022 - 2023</v>
      </c>
      <c r="L330" s="42" t="str">
        <f>IF($A330="","",IF($J330="X",IF(INDEX(NslpCepGroups!$F:$F,MATCH($C330,NslpCepGroups!$C:$C,0))=0,"Indiv. site",INDEX(NslpCepGroups!$F:$F,MATCH($C330,NslpCepGroups!$C:$C,0))),""))</f>
        <v>Group A</v>
      </c>
      <c r="M330" s="42" t="str">
        <f>IF($A330="","",IF($J330="X",INDEX(NslpCepGroups!$I:$I,MATCH($C330,NslpCepGroups!$C:$C,0)),""))</f>
        <v>2025 - 2026</v>
      </c>
      <c r="N330" s="45" t="str">
        <f t="shared" si="23"/>
        <v/>
      </c>
    </row>
    <row r="331" spans="1:14" x14ac:dyDescent="0.25">
      <c r="A331" s="25">
        <v>31</v>
      </c>
      <c r="B331" s="30" t="str">
        <f>IF($A331="","",INDEX('LEA-District wide'!$B:$B,MATCH($A331,'LEA-District wide'!$A:$A,0)))</f>
        <v>Lower Kuskokwim Schools</v>
      </c>
      <c r="C331" s="26">
        <v>310060</v>
      </c>
      <c r="D331" s="26" t="s">
        <v>230</v>
      </c>
      <c r="E331" s="6">
        <f>IF($A331="","",IFERROR(INDEX(CEPIdentifiedStudentsSummary!$D:$D,MATCH($C331,CEPIdentifiedStudentsSummary!$A:$A,0)),0))</f>
        <v>295</v>
      </c>
      <c r="F331" s="6">
        <f>IF($A331="","",IFERROR(INDEX(CEPIdentifiedStudentsSummary!$C:$C,MATCH($C331,CEPIdentifiedStudentsSummary!$A:$A,0)),0))</f>
        <v>158</v>
      </c>
      <c r="G331" s="5">
        <f t="shared" si="24"/>
        <v>0.53559322033898304</v>
      </c>
      <c r="H331" s="35" t="str">
        <f t="shared" si="21"/>
        <v/>
      </c>
      <c r="I331" s="35" t="str">
        <f t="shared" si="22"/>
        <v>X</v>
      </c>
      <c r="J331" s="41" t="str">
        <f>IF(IFERROR(INDEX(NslpCepGroups!$E:$E,MATCH($C331,NslpCepGroups!$C:$C,0))="Special Assistance - CEP",FALSE),"X","")</f>
        <v>X</v>
      </c>
      <c r="K331" s="42" t="str">
        <f>IF($A331="","",IF($J331="X",INDEX(NslpCepGroups!$H:$H,MATCH($C331,NslpCepGroups!$C:$C,0)),""))</f>
        <v>2022 - 2023</v>
      </c>
      <c r="L331" s="42" t="str">
        <f>IF($A331="","",IF($J331="X",IF(INDEX(NslpCepGroups!$F:$F,MATCH($C331,NslpCepGroups!$C:$C,0))=0,"Indiv. site",INDEX(NslpCepGroups!$F:$F,MATCH($C331,NslpCepGroups!$C:$C,0))),""))</f>
        <v>Group A</v>
      </c>
      <c r="M331" s="42" t="str">
        <f>IF($A331="","",IF($J331="X",INDEX(NslpCepGroups!$I:$I,MATCH($C331,NslpCepGroups!$C:$C,0)),""))</f>
        <v>2025 - 2026</v>
      </c>
      <c r="N331" s="45" t="str">
        <f t="shared" si="23"/>
        <v/>
      </c>
    </row>
    <row r="332" spans="1:14" x14ac:dyDescent="0.25">
      <c r="A332" s="25">
        <v>31</v>
      </c>
      <c r="B332" s="30" t="str">
        <f>IF($A332="","",INDEX('LEA-District wide'!$B:$B,MATCH($A332,'LEA-District wide'!$A:$A,0)))</f>
        <v>Lower Kuskokwim Schools</v>
      </c>
      <c r="C332" s="26">
        <v>310030</v>
      </c>
      <c r="D332" s="26" t="s">
        <v>227</v>
      </c>
      <c r="E332" s="6">
        <f>IF($A332="","",IFERROR(INDEX(CEPIdentifiedStudentsSummary!$D:$D,MATCH($C332,CEPIdentifiedStudentsSummary!$A:$A,0)),0))</f>
        <v>104</v>
      </c>
      <c r="F332" s="6">
        <f>IF($A332="","",IFERROR(INDEX(CEPIdentifiedStudentsSummary!$C:$C,MATCH($C332,CEPIdentifiedStudentsSummary!$A:$A,0)),0))</f>
        <v>85</v>
      </c>
      <c r="G332" s="5">
        <f t="shared" si="24"/>
        <v>0.81730769230769229</v>
      </c>
      <c r="H332" s="35" t="str">
        <f t="shared" si="21"/>
        <v/>
      </c>
      <c r="I332" s="35" t="str">
        <f t="shared" si="22"/>
        <v>X</v>
      </c>
      <c r="J332" s="44" t="str">
        <f>IF(IFERROR(INDEX(NslpCepGroups!$E:$E,MATCH($C332,NslpCepGroups!$C:$C,0))="Special Assistance - CEP",FALSE),"X","")</f>
        <v>X</v>
      </c>
      <c r="K332" s="42" t="str">
        <f>IF($A332="","",IF($J332="X",INDEX(NslpCepGroups!$H:$H,MATCH($C332,NslpCepGroups!$C:$C,0)),""))</f>
        <v>2022 - 2023</v>
      </c>
      <c r="L332" s="42" t="str">
        <f>IF($A332="","",IF($J332="X",IF(INDEX(NslpCepGroups!$F:$F,MATCH($C332,NslpCepGroups!$C:$C,0))=0,"Indiv. site",INDEX(NslpCepGroups!$F:$F,MATCH($C332,NslpCepGroups!$C:$C,0))),""))</f>
        <v>Group A</v>
      </c>
      <c r="M332" s="42" t="str">
        <f>IF($A332="","",IF($J332="X",INDEX(NslpCepGroups!$I:$I,MATCH($C332,NslpCepGroups!$C:$C,0)),""))</f>
        <v>2025 - 2026</v>
      </c>
      <c r="N332" s="45" t="str">
        <f t="shared" si="23"/>
        <v/>
      </c>
    </row>
    <row r="333" spans="1:14" x14ac:dyDescent="0.25">
      <c r="A333" s="25">
        <v>31</v>
      </c>
      <c r="B333" s="30" t="str">
        <f>IF($A333="","",INDEX('LEA-District wide'!$B:$B,MATCH($A333,'LEA-District wide'!$A:$A,0)))</f>
        <v>Lower Kuskokwim Schools</v>
      </c>
      <c r="C333" s="26">
        <v>310140</v>
      </c>
      <c r="D333" s="26" t="s">
        <v>238</v>
      </c>
      <c r="E333" s="6">
        <f>IF($A333="","",IFERROR(INDEX(CEPIdentifiedStudentsSummary!$D:$D,MATCH($C333,CEPIdentifiedStudentsSummary!$A:$A,0)),0))</f>
        <v>242</v>
      </c>
      <c r="F333" s="6">
        <f>IF($A333="","",IFERROR(INDEX(CEPIdentifiedStudentsSummary!$C:$C,MATCH($C333,CEPIdentifiedStudentsSummary!$A:$A,0)),0))</f>
        <v>176</v>
      </c>
      <c r="G333" s="5">
        <f t="shared" si="24"/>
        <v>0.72727272727272729</v>
      </c>
      <c r="H333" s="35" t="str">
        <f t="shared" si="21"/>
        <v/>
      </c>
      <c r="I333" s="35" t="str">
        <f t="shared" si="22"/>
        <v>X</v>
      </c>
      <c r="J333" s="44" t="str">
        <f>IF(IFERROR(INDEX(NslpCepGroups!$E:$E,MATCH($C333,NslpCepGroups!$C:$C,0))="Special Assistance - CEP",FALSE),"X","")</f>
        <v>X</v>
      </c>
      <c r="K333" s="42" t="str">
        <f>IF($A333="","",IF($J333="X",INDEX(NslpCepGroups!$H:$H,MATCH($C333,NslpCepGroups!$C:$C,0)),""))</f>
        <v>2022 - 2023</v>
      </c>
      <c r="L333" s="42" t="str">
        <f>IF($A333="","",IF($J333="X",IF(INDEX(NslpCepGroups!$F:$F,MATCH($C333,NslpCepGroups!$C:$C,0))=0,"Indiv. site",INDEX(NslpCepGroups!$F:$F,MATCH($C333,NslpCepGroups!$C:$C,0))),""))</f>
        <v>Group A</v>
      </c>
      <c r="M333" s="42" t="str">
        <f>IF($A333="","",IF($J333="X",INDEX(NslpCepGroups!$I:$I,MATCH($C333,NslpCepGroups!$C:$C,0)),""))</f>
        <v>2025 - 2026</v>
      </c>
      <c r="N333" s="45" t="str">
        <f t="shared" si="23"/>
        <v/>
      </c>
    </row>
    <row r="334" spans="1:14" x14ac:dyDescent="0.25">
      <c r="A334" s="25">
        <v>31</v>
      </c>
      <c r="B334" s="30" t="str">
        <f>IF($A334="","",INDEX('LEA-District wide'!$B:$B,MATCH($A334,'LEA-District wide'!$A:$A,0)))</f>
        <v>Lower Kuskokwim Schools</v>
      </c>
      <c r="C334" s="26">
        <v>310220</v>
      </c>
      <c r="D334" s="26" t="s">
        <v>246</v>
      </c>
      <c r="E334" s="6">
        <f>IF($A334="","",IFERROR(INDEX(CEPIdentifiedStudentsSummary!$D:$D,MATCH($C334,CEPIdentifiedStudentsSummary!$A:$A,0)),0))</f>
        <v>188</v>
      </c>
      <c r="F334" s="6">
        <f>IF($A334="","",IFERROR(INDEX(CEPIdentifiedStudentsSummary!$C:$C,MATCH($C334,CEPIdentifiedStudentsSummary!$A:$A,0)),0))</f>
        <v>141</v>
      </c>
      <c r="G334" s="5">
        <f t="shared" si="24"/>
        <v>0.75</v>
      </c>
      <c r="H334" s="35" t="str">
        <f t="shared" si="21"/>
        <v/>
      </c>
      <c r="I334" s="35" t="str">
        <f t="shared" si="22"/>
        <v>X</v>
      </c>
      <c r="J334" s="44" t="str">
        <f>IF(IFERROR(INDEX(NslpCepGroups!$E:$E,MATCH($C334,NslpCepGroups!$C:$C,0))="Special Assistance - CEP",FALSE),"X","")</f>
        <v>X</v>
      </c>
      <c r="K334" s="42" t="str">
        <f>IF($A334="","",IF($J334="X",INDEX(NslpCepGroups!$H:$H,MATCH($C334,NslpCepGroups!$C:$C,0)),""))</f>
        <v>2022 - 2023</v>
      </c>
      <c r="L334" s="42" t="str">
        <f>IF($A334="","",IF($J334="X",IF(INDEX(NslpCepGroups!$F:$F,MATCH($C334,NslpCepGroups!$C:$C,0))=0,"Indiv. site",INDEX(NslpCepGroups!$F:$F,MATCH($C334,NslpCepGroups!$C:$C,0))),""))</f>
        <v>Group A</v>
      </c>
      <c r="M334" s="42" t="str">
        <f>IF($A334="","",IF($J334="X",INDEX(NslpCepGroups!$I:$I,MATCH($C334,NslpCepGroups!$C:$C,0)),""))</f>
        <v>2025 - 2026</v>
      </c>
      <c r="N334" s="45" t="str">
        <f t="shared" si="23"/>
        <v/>
      </c>
    </row>
    <row r="335" spans="1:14" x14ac:dyDescent="0.25">
      <c r="A335" s="25">
        <v>31</v>
      </c>
      <c r="B335" s="30" t="str">
        <f>IF($A335="","",INDEX('LEA-District wide'!$B:$B,MATCH($A335,'LEA-District wide'!$A:$A,0)))</f>
        <v>Lower Kuskokwim Schools</v>
      </c>
      <c r="C335" s="26">
        <v>317010</v>
      </c>
      <c r="D335" s="26" t="s">
        <v>251</v>
      </c>
      <c r="E335" s="6">
        <f>IF($A335="","",IFERROR(INDEX(CEPIdentifiedStudentsSummary!$D:$D,MATCH($C335,CEPIdentifiedStudentsSummary!$A:$A,0)),0))</f>
        <v>35</v>
      </c>
      <c r="F335" s="6">
        <f>IF($A335="","",IFERROR(INDEX(CEPIdentifiedStudentsSummary!$C:$C,MATCH($C335,CEPIdentifiedStudentsSummary!$A:$A,0)),0))</f>
        <v>25</v>
      </c>
      <c r="G335" s="5">
        <f t="shared" si="24"/>
        <v>0.7142857142857143</v>
      </c>
      <c r="H335" s="35" t="str">
        <f t="shared" si="21"/>
        <v/>
      </c>
      <c r="I335" s="35" t="str">
        <f t="shared" si="22"/>
        <v>X</v>
      </c>
      <c r="J335" s="44" t="str">
        <f>IF(IFERROR(INDEX(NslpCepGroups!$E:$E,MATCH($C335,NslpCepGroups!$C:$C,0))="Special Assistance - CEP",FALSE),"X","")</f>
        <v>X</v>
      </c>
      <c r="K335" s="42" t="str">
        <f>IF($A335="","",IF($J335="X",INDEX(NslpCepGroups!$H:$H,MATCH($C335,NslpCepGroups!$C:$C,0)),""))</f>
        <v>2022 - 2023</v>
      </c>
      <c r="L335" s="42" t="str">
        <f>IF($A335="","",IF($J335="X",IF(INDEX(NslpCepGroups!$F:$F,MATCH($C335,NslpCepGroups!$C:$C,0))=0,"Indiv. site",INDEX(NslpCepGroups!$F:$F,MATCH($C335,NslpCepGroups!$C:$C,0))),""))</f>
        <v>Group A</v>
      </c>
      <c r="M335" s="42" t="str">
        <f>IF($A335="","",IF($J335="X",INDEX(NslpCepGroups!$I:$I,MATCH($C335,NslpCepGroups!$C:$C,0)),""))</f>
        <v>2025 - 2026</v>
      </c>
      <c r="N335" s="45" t="str">
        <f t="shared" si="23"/>
        <v/>
      </c>
    </row>
    <row r="336" spans="1:14" x14ac:dyDescent="0.25">
      <c r="A336" s="25">
        <v>31</v>
      </c>
      <c r="B336" s="30" t="str">
        <f>IF($A336="","",INDEX('LEA-District wide'!$B:$B,MATCH($A336,'LEA-District wide'!$A:$A,0)))</f>
        <v>Lower Kuskokwim Schools</v>
      </c>
      <c r="C336" s="26">
        <v>310150</v>
      </c>
      <c r="D336" s="26" t="s">
        <v>239</v>
      </c>
      <c r="E336" s="6">
        <f>IF($A336="","",IFERROR(INDEX(CEPIdentifiedStudentsSummary!$D:$D,MATCH($C336,CEPIdentifiedStudentsSummary!$A:$A,0)),0))</f>
        <v>131</v>
      </c>
      <c r="F336" s="6">
        <f>IF($A336="","",IFERROR(INDEX(CEPIdentifiedStudentsSummary!$C:$C,MATCH($C336,CEPIdentifiedStudentsSummary!$A:$A,0)),0))</f>
        <v>100</v>
      </c>
      <c r="G336" s="5">
        <f t="shared" si="24"/>
        <v>0.76335877862595425</v>
      </c>
      <c r="H336" s="35" t="str">
        <f t="shared" si="21"/>
        <v/>
      </c>
      <c r="I336" s="35" t="str">
        <f t="shared" si="22"/>
        <v>X</v>
      </c>
      <c r="J336" s="44" t="str">
        <f>IF(IFERROR(INDEX(NslpCepGroups!$E:$E,MATCH($C336,NslpCepGroups!$C:$C,0))="Special Assistance - CEP",FALSE),"X","")</f>
        <v>X</v>
      </c>
      <c r="K336" s="42" t="str">
        <f>IF($A336="","",IF($J336="X",INDEX(NslpCepGroups!$H:$H,MATCH($C336,NslpCepGroups!$C:$C,0)),""))</f>
        <v>2022 - 2023</v>
      </c>
      <c r="L336" s="42" t="str">
        <f>IF($A336="","",IF($J336="X",IF(INDEX(NslpCepGroups!$F:$F,MATCH($C336,NslpCepGroups!$C:$C,0))=0,"Indiv. site",INDEX(NslpCepGroups!$F:$F,MATCH($C336,NslpCepGroups!$C:$C,0))),""))</f>
        <v>Group A</v>
      </c>
      <c r="M336" s="42" t="str">
        <f>IF($A336="","",IF($J336="X",INDEX(NslpCepGroups!$I:$I,MATCH($C336,NslpCepGroups!$C:$C,0)),""))</f>
        <v>2025 - 2026</v>
      </c>
      <c r="N336" s="45" t="str">
        <f t="shared" si="23"/>
        <v/>
      </c>
    </row>
    <row r="337" spans="1:14" x14ac:dyDescent="0.25">
      <c r="A337" s="25">
        <v>31</v>
      </c>
      <c r="B337" s="30" t="str">
        <f>IF($A337="","",INDEX('LEA-District wide'!$B:$B,MATCH($A337,'LEA-District wide'!$A:$A,0)))</f>
        <v>Lower Kuskokwim Schools</v>
      </c>
      <c r="C337" s="26">
        <v>310200</v>
      </c>
      <c r="D337" s="26" t="s">
        <v>244</v>
      </c>
      <c r="E337" s="6">
        <f>IF($A337="","",IFERROR(INDEX(CEPIdentifiedStudentsSummary!$D:$D,MATCH($C337,CEPIdentifiedStudentsSummary!$A:$A,0)),0))</f>
        <v>139</v>
      </c>
      <c r="F337" s="6">
        <f>IF($A337="","",IFERROR(INDEX(CEPIdentifiedStudentsSummary!$C:$C,MATCH($C337,CEPIdentifiedStudentsSummary!$A:$A,0)),0))</f>
        <v>109</v>
      </c>
      <c r="G337" s="5">
        <f t="shared" si="24"/>
        <v>0.78417266187050361</v>
      </c>
      <c r="H337" s="35" t="str">
        <f t="shared" si="21"/>
        <v/>
      </c>
      <c r="I337" s="35" t="str">
        <f t="shared" si="22"/>
        <v>X</v>
      </c>
      <c r="J337" s="44" t="str">
        <f>IF(IFERROR(INDEX(NslpCepGroups!$E:$E,MATCH($C337,NslpCepGroups!$C:$C,0))="Special Assistance - CEP",FALSE),"X","")</f>
        <v>X</v>
      </c>
      <c r="K337" s="42" t="str">
        <f>IF($A337="","",IF($J337="X",INDEX(NslpCepGroups!$H:$H,MATCH($C337,NslpCepGroups!$C:$C,0)),""))</f>
        <v>2022 - 2023</v>
      </c>
      <c r="L337" s="42" t="str">
        <f>IF($A337="","",IF($J337="X",IF(INDEX(NslpCepGroups!$F:$F,MATCH($C337,NslpCepGroups!$C:$C,0))=0,"Indiv. site",INDEX(NslpCepGroups!$F:$F,MATCH($C337,NslpCepGroups!$C:$C,0))),""))</f>
        <v>Group A</v>
      </c>
      <c r="M337" s="42" t="str">
        <f>IF($A337="","",IF($J337="X",INDEX(NslpCepGroups!$I:$I,MATCH($C337,NslpCepGroups!$C:$C,0)),""))</f>
        <v>2025 - 2026</v>
      </c>
      <c r="N337" s="45" t="str">
        <f t="shared" si="23"/>
        <v/>
      </c>
    </row>
    <row r="338" spans="1:14" x14ac:dyDescent="0.25">
      <c r="A338" s="25">
        <v>31</v>
      </c>
      <c r="B338" s="30" t="str">
        <f>IF($A338="","",INDEX('LEA-District wide'!$B:$B,MATCH($A338,'LEA-District wide'!$A:$A,0)))</f>
        <v>Lower Kuskokwim Schools</v>
      </c>
      <c r="C338" s="26">
        <v>310290</v>
      </c>
      <c r="D338" s="26" t="s">
        <v>385</v>
      </c>
      <c r="E338" s="6">
        <f>IF($A338="","",IFERROR(INDEX(CEPIdentifiedStudentsSummary!$D:$D,MATCH($C338,CEPIdentifiedStudentsSummary!$A:$A,0)),0))</f>
        <v>40</v>
      </c>
      <c r="F338" s="6">
        <f>IF($A338="","",IFERROR(INDEX(CEPIdentifiedStudentsSummary!$C:$C,MATCH($C338,CEPIdentifiedStudentsSummary!$A:$A,0)),0))</f>
        <v>35</v>
      </c>
      <c r="G338" s="5">
        <f t="shared" si="24"/>
        <v>0.875</v>
      </c>
      <c r="H338" s="35" t="str">
        <f t="shared" si="21"/>
        <v/>
      </c>
      <c r="I338" s="35" t="str">
        <f t="shared" si="22"/>
        <v>X</v>
      </c>
      <c r="J338" s="44" t="str">
        <f>IF(IFERROR(INDEX(NslpCepGroups!$E:$E,MATCH($C338,NslpCepGroups!$C:$C,0))="Special Assistance - CEP",FALSE),"X","")</f>
        <v>X</v>
      </c>
      <c r="K338" s="42" t="str">
        <f>IF($A338="","",IF($J338="X",INDEX(NslpCepGroups!$H:$H,MATCH($C338,NslpCepGroups!$C:$C,0)),""))</f>
        <v>2022 - 2023</v>
      </c>
      <c r="L338" s="42" t="str">
        <f>IF($A338="","",IF($J338="X",IF(INDEX(NslpCepGroups!$F:$F,MATCH($C338,NslpCepGroups!$C:$C,0))=0,"Indiv. site",INDEX(NslpCepGroups!$F:$F,MATCH($C338,NslpCepGroups!$C:$C,0))),""))</f>
        <v>Group A</v>
      </c>
      <c r="M338" s="42" t="str">
        <f>IF($A338="","",IF($J338="X",INDEX(NslpCepGroups!$I:$I,MATCH($C338,NslpCepGroups!$C:$C,0)),""))</f>
        <v>2025 - 2026</v>
      </c>
      <c r="N338" s="45" t="str">
        <f t="shared" si="23"/>
        <v/>
      </c>
    </row>
    <row r="339" spans="1:14" x14ac:dyDescent="0.25">
      <c r="A339" s="25">
        <v>31</v>
      </c>
      <c r="B339" s="30" t="str">
        <f>IF($A339="","",INDEX('LEA-District wide'!$B:$B,MATCH($A339,'LEA-District wide'!$A:$A,0)))</f>
        <v>Lower Kuskokwim Schools</v>
      </c>
      <c r="C339" s="26">
        <v>310050</v>
      </c>
      <c r="D339" s="26" t="s">
        <v>229</v>
      </c>
      <c r="E339" s="6">
        <f>IF($A339="","",IFERROR(INDEX(CEPIdentifiedStudentsSummary!$D:$D,MATCH($C339,CEPIdentifiedStudentsSummary!$A:$A,0)),0))</f>
        <v>307</v>
      </c>
      <c r="F339" s="6">
        <f>IF($A339="","",IFERROR(INDEX(CEPIdentifiedStudentsSummary!$C:$C,MATCH($C339,CEPIdentifiedStudentsSummary!$A:$A,0)),0))</f>
        <v>136</v>
      </c>
      <c r="G339" s="5">
        <f t="shared" si="24"/>
        <v>0.44299674267100975</v>
      </c>
      <c r="H339" s="35" t="str">
        <f t="shared" si="21"/>
        <v/>
      </c>
      <c r="I339" s="35" t="str">
        <f t="shared" si="22"/>
        <v>X</v>
      </c>
      <c r="J339" s="44" t="str">
        <f>IF(IFERROR(INDEX(NslpCepGroups!$E:$E,MATCH($C339,NslpCepGroups!$C:$C,0))="Special Assistance - CEP",FALSE),"X","")</f>
        <v>X</v>
      </c>
      <c r="K339" s="42" t="str">
        <f>IF($A339="","",IF($J339="X",INDEX(NslpCepGroups!$H:$H,MATCH($C339,NslpCepGroups!$C:$C,0)),""))</f>
        <v>2022 - 2023</v>
      </c>
      <c r="L339" s="42" t="str">
        <f>IF($A339="","",IF($J339="X",IF(INDEX(NslpCepGroups!$F:$F,MATCH($C339,NslpCepGroups!$C:$C,0))=0,"Indiv. site",INDEX(NslpCepGroups!$F:$F,MATCH($C339,NslpCepGroups!$C:$C,0))),""))</f>
        <v>Group A</v>
      </c>
      <c r="M339" s="42" t="str">
        <f>IF($A339="","",IF($J339="X",INDEX(NslpCepGroups!$I:$I,MATCH($C339,NslpCepGroups!$C:$C,0)),""))</f>
        <v>2025 - 2026</v>
      </c>
      <c r="N339" s="45" t="str">
        <f t="shared" si="23"/>
        <v/>
      </c>
    </row>
    <row r="340" spans="1:14" x14ac:dyDescent="0.25">
      <c r="A340" s="25">
        <v>31</v>
      </c>
      <c r="B340" s="30" t="str">
        <f>IF($A340="","",INDEX('LEA-District wide'!$B:$B,MATCH($A340,'LEA-District wide'!$A:$A,0)))</f>
        <v>Lower Kuskokwim Schools</v>
      </c>
      <c r="C340" s="26">
        <v>310040</v>
      </c>
      <c r="D340" s="26" t="s">
        <v>228</v>
      </c>
      <c r="E340" s="6">
        <f>IF($A340="","",IFERROR(INDEX(CEPIdentifiedStudentsSummary!$D:$D,MATCH($C340,CEPIdentifiedStudentsSummary!$A:$A,0)),0))</f>
        <v>95</v>
      </c>
      <c r="F340" s="6">
        <f>IF($A340="","",IFERROR(INDEX(CEPIdentifiedStudentsSummary!$C:$C,MATCH($C340,CEPIdentifiedStudentsSummary!$A:$A,0)),0))</f>
        <v>62</v>
      </c>
      <c r="G340" s="5">
        <f t="shared" si="24"/>
        <v>0.65263157894736845</v>
      </c>
      <c r="H340" s="35" t="str">
        <f t="shared" si="21"/>
        <v/>
      </c>
      <c r="I340" s="35" t="str">
        <f t="shared" si="22"/>
        <v>X</v>
      </c>
      <c r="J340" s="44" t="str">
        <f>IF(IFERROR(INDEX(NslpCepGroups!$E:$E,MATCH($C340,NslpCepGroups!$C:$C,0))="Special Assistance - CEP",FALSE),"X","")</f>
        <v>X</v>
      </c>
      <c r="K340" s="42" t="str">
        <f>IF($A340="","",IF($J340="X",INDEX(NslpCepGroups!$H:$H,MATCH($C340,NslpCepGroups!$C:$C,0)),""))</f>
        <v>2022 - 2023</v>
      </c>
      <c r="L340" s="42" t="str">
        <f>IF($A340="","",IF($J340="X",IF(INDEX(NslpCepGroups!$F:$F,MATCH($C340,NslpCepGroups!$C:$C,0))=0,"Indiv. site",INDEX(NslpCepGroups!$F:$F,MATCH($C340,NslpCepGroups!$C:$C,0))),""))</f>
        <v>Group A</v>
      </c>
      <c r="M340" s="42" t="str">
        <f>IF($A340="","",IF($J340="X",INDEX(NslpCepGroups!$I:$I,MATCH($C340,NslpCepGroups!$C:$C,0)),""))</f>
        <v>2025 - 2026</v>
      </c>
      <c r="N340" s="45" t="str">
        <f t="shared" si="23"/>
        <v/>
      </c>
    </row>
    <row r="341" spans="1:14" x14ac:dyDescent="0.25">
      <c r="A341" s="25">
        <v>31</v>
      </c>
      <c r="B341" s="30" t="str">
        <f>IF($A341="","",INDEX('LEA-District wide'!$B:$B,MATCH($A341,'LEA-District wide'!$A:$A,0)))</f>
        <v>Lower Kuskokwim Schools</v>
      </c>
      <c r="C341" s="26">
        <v>310250</v>
      </c>
      <c r="D341" s="26" t="s">
        <v>248</v>
      </c>
      <c r="E341" s="6">
        <f>IF($A341="","",IFERROR(INDEX(CEPIdentifiedStudentsSummary!$D:$D,MATCH($C341,CEPIdentifiedStudentsSummary!$A:$A,0)),0))</f>
        <v>167</v>
      </c>
      <c r="F341" s="6">
        <f>IF($A341="","",IFERROR(INDEX(CEPIdentifiedStudentsSummary!$C:$C,MATCH($C341,CEPIdentifiedStudentsSummary!$A:$A,0)),0))</f>
        <v>119</v>
      </c>
      <c r="G341" s="5">
        <f t="shared" si="24"/>
        <v>0.71257485029940115</v>
      </c>
      <c r="H341" s="35" t="str">
        <f t="shared" si="21"/>
        <v/>
      </c>
      <c r="I341" s="35" t="str">
        <f t="shared" si="22"/>
        <v>X</v>
      </c>
      <c r="J341" s="44" t="str">
        <f>IF(IFERROR(INDEX(NslpCepGroups!$E:$E,MATCH($C341,NslpCepGroups!$C:$C,0))="Special Assistance - CEP",FALSE),"X","")</f>
        <v>X</v>
      </c>
      <c r="K341" s="42" t="str">
        <f>IF($A341="","",IF($J341="X",INDEX(NslpCepGroups!$H:$H,MATCH($C341,NslpCepGroups!$C:$C,0)),""))</f>
        <v>2022 - 2023</v>
      </c>
      <c r="L341" s="42" t="str">
        <f>IF($A341="","",IF($J341="X",IF(INDEX(NslpCepGroups!$F:$F,MATCH($C341,NslpCepGroups!$C:$C,0))=0,"Indiv. site",INDEX(NslpCepGroups!$F:$F,MATCH($C341,NslpCepGroups!$C:$C,0))),""))</f>
        <v>Group A</v>
      </c>
      <c r="M341" s="42" t="str">
        <f>IF($A341="","",IF($J341="X",INDEX(NslpCepGroups!$I:$I,MATCH($C341,NslpCepGroups!$C:$C,0)),""))</f>
        <v>2025 - 2026</v>
      </c>
      <c r="N341" s="45" t="str">
        <f t="shared" si="23"/>
        <v/>
      </c>
    </row>
    <row r="342" spans="1:14" x14ac:dyDescent="0.25">
      <c r="A342" s="25">
        <v>31</v>
      </c>
      <c r="B342" s="30" t="str">
        <f>IF($A342="","",INDEX('LEA-District wide'!$B:$B,MATCH($A342,'LEA-District wide'!$A:$A,0)))</f>
        <v>Lower Kuskokwim Schools</v>
      </c>
      <c r="C342" s="26">
        <v>310160</v>
      </c>
      <c r="D342" s="26" t="s">
        <v>240</v>
      </c>
      <c r="E342" s="6">
        <f>IF($A342="","",IFERROR(INDEX(CEPIdentifiedStudentsSummary!$D:$D,MATCH($C342,CEPIdentifiedStudentsSummary!$A:$A,0)),0))</f>
        <v>50</v>
      </c>
      <c r="F342" s="6">
        <f>IF($A342="","",IFERROR(INDEX(CEPIdentifiedStudentsSummary!$C:$C,MATCH($C342,CEPIdentifiedStudentsSummary!$A:$A,0)),0))</f>
        <v>39</v>
      </c>
      <c r="G342" s="5">
        <f t="shared" si="24"/>
        <v>0.78</v>
      </c>
      <c r="H342" s="35" t="str">
        <f t="shared" si="21"/>
        <v/>
      </c>
      <c r="I342" s="35" t="str">
        <f t="shared" si="22"/>
        <v>X</v>
      </c>
      <c r="J342" s="44" t="str">
        <f>IF(IFERROR(INDEX(NslpCepGroups!$E:$E,MATCH($C342,NslpCepGroups!$C:$C,0))="Special Assistance - CEP",FALSE),"X","")</f>
        <v>X</v>
      </c>
      <c r="K342" s="42" t="str">
        <f>IF($A342="","",IF($J342="X",INDEX(NslpCepGroups!$H:$H,MATCH($C342,NslpCepGroups!$C:$C,0)),""))</f>
        <v>2022 - 2023</v>
      </c>
      <c r="L342" s="42" t="str">
        <f>IF($A342="","",IF($J342="X",IF(INDEX(NslpCepGroups!$F:$F,MATCH($C342,NslpCepGroups!$C:$C,0))=0,"Indiv. site",INDEX(NslpCepGroups!$F:$F,MATCH($C342,NslpCepGroups!$C:$C,0))),""))</f>
        <v>Group A</v>
      </c>
      <c r="M342" s="42" t="str">
        <f>IF($A342="","",IF($J342="X",INDEX(NslpCepGroups!$I:$I,MATCH($C342,NslpCepGroups!$C:$C,0)),""))</f>
        <v>2025 - 2026</v>
      </c>
      <c r="N342" s="45" t="str">
        <f t="shared" si="23"/>
        <v/>
      </c>
    </row>
    <row r="343" spans="1:14" x14ac:dyDescent="0.25">
      <c r="A343" s="25">
        <v>31</v>
      </c>
      <c r="B343" s="30" t="str">
        <f>IF($A343="","",INDEX('LEA-District wide'!$B:$B,MATCH($A343,'LEA-District wide'!$A:$A,0)))</f>
        <v>Lower Kuskokwim Schools</v>
      </c>
      <c r="C343" s="26">
        <v>310320</v>
      </c>
      <c r="D343" s="26" t="s">
        <v>250</v>
      </c>
      <c r="E343" s="6">
        <f>IF($A343="","",IFERROR(INDEX(CEPIdentifiedStudentsSummary!$D:$D,MATCH($C343,CEPIdentifiedStudentsSummary!$A:$A,0)),0))</f>
        <v>114</v>
      </c>
      <c r="F343" s="6">
        <f>IF($A343="","",IFERROR(INDEX(CEPIdentifiedStudentsSummary!$C:$C,MATCH($C343,CEPIdentifiedStudentsSummary!$A:$A,0)),0))</f>
        <v>72</v>
      </c>
      <c r="G343" s="5">
        <f t="shared" si="24"/>
        <v>0.63157894736842102</v>
      </c>
      <c r="H343" s="35" t="str">
        <f t="shared" si="21"/>
        <v/>
      </c>
      <c r="I343" s="35" t="str">
        <f t="shared" si="22"/>
        <v>X</v>
      </c>
      <c r="J343" s="44" t="str">
        <f>IF(IFERROR(INDEX(NslpCepGroups!$E:$E,MATCH($C343,NslpCepGroups!$C:$C,0))="Special Assistance - CEP",FALSE),"X","")</f>
        <v>X</v>
      </c>
      <c r="K343" s="42" t="str">
        <f>IF($A343="","",IF($J343="X",INDEX(NslpCepGroups!$H:$H,MATCH($C343,NslpCepGroups!$C:$C,0)),""))</f>
        <v>2022 - 2023</v>
      </c>
      <c r="L343" s="42" t="str">
        <f>IF($A343="","",IF($J343="X",IF(INDEX(NslpCepGroups!$F:$F,MATCH($C343,NslpCepGroups!$C:$C,0))=0,"Indiv. site",INDEX(NslpCepGroups!$F:$F,MATCH($C343,NslpCepGroups!$C:$C,0))),""))</f>
        <v>Group A</v>
      </c>
      <c r="M343" s="42" t="str">
        <f>IF($A343="","",IF($J343="X",INDEX(NslpCepGroups!$I:$I,MATCH($C343,NslpCepGroups!$C:$C,0)),""))</f>
        <v>2025 - 2026</v>
      </c>
      <c r="N343" s="45" t="str">
        <f t="shared" si="23"/>
        <v/>
      </c>
    </row>
    <row r="344" spans="1:14" x14ac:dyDescent="0.25">
      <c r="A344" s="25">
        <v>31</v>
      </c>
      <c r="B344" s="30" t="str">
        <f>IF($A344="","",INDEX('LEA-District wide'!$B:$B,MATCH($A344,'LEA-District wide'!$A:$A,0)))</f>
        <v>Lower Kuskokwim Schools</v>
      </c>
      <c r="C344" s="26">
        <v>310280</v>
      </c>
      <c r="D344" s="26" t="s">
        <v>249</v>
      </c>
      <c r="E344" s="6">
        <f>IF($A344="","",IFERROR(INDEX(CEPIdentifiedStudentsSummary!$D:$D,MATCH($C344,CEPIdentifiedStudentsSummary!$A:$A,0)),0))</f>
        <v>16</v>
      </c>
      <c r="F344" s="6">
        <f>IF($A344="","",IFERROR(INDEX(CEPIdentifiedStudentsSummary!$C:$C,MATCH($C344,CEPIdentifiedStudentsSummary!$A:$A,0)),0))</f>
        <v>16</v>
      </c>
      <c r="G344" s="5">
        <f t="shared" si="24"/>
        <v>1</v>
      </c>
      <c r="H344" s="35" t="str">
        <f t="shared" si="21"/>
        <v/>
      </c>
      <c r="I344" s="35" t="str">
        <f t="shared" si="22"/>
        <v>X</v>
      </c>
      <c r="J344" s="44" t="str">
        <f>IF(IFERROR(INDEX(NslpCepGroups!$E:$E,MATCH($C344,NslpCepGroups!$C:$C,0))="Special Assistance - CEP",FALSE),"X","")</f>
        <v>X</v>
      </c>
      <c r="K344" s="42" t="str">
        <f>IF($A344="","",IF($J344="X",INDEX(NslpCepGroups!$H:$H,MATCH($C344,NslpCepGroups!$C:$C,0)),""))</f>
        <v>2022 - 2023</v>
      </c>
      <c r="L344" s="42" t="str">
        <f>IF($A344="","",IF($J344="X",IF(INDEX(NslpCepGroups!$F:$F,MATCH($C344,NslpCepGroups!$C:$C,0))=0,"Indiv. site",INDEX(NslpCepGroups!$F:$F,MATCH($C344,NslpCepGroups!$C:$C,0))),""))</f>
        <v>Group A</v>
      </c>
      <c r="M344" s="42" t="str">
        <f>IF($A344="","",IF($J344="X",INDEX(NslpCepGroups!$I:$I,MATCH($C344,NslpCepGroups!$C:$C,0)),""))</f>
        <v>2025 - 2026</v>
      </c>
      <c r="N344" s="45" t="str">
        <f t="shared" si="23"/>
        <v/>
      </c>
    </row>
    <row r="345" spans="1:14" x14ac:dyDescent="0.25">
      <c r="A345" s="25">
        <v>31</v>
      </c>
      <c r="B345" s="30" t="str">
        <f>IF($A345="","",INDEX('LEA-District wide'!$B:$B,MATCH($A345,'LEA-District wide'!$A:$A,0)))</f>
        <v>Lower Kuskokwim Schools</v>
      </c>
      <c r="C345" s="26">
        <v>310100</v>
      </c>
      <c r="D345" s="26" t="s">
        <v>234</v>
      </c>
      <c r="E345" s="6">
        <f>IF($A345="","",IFERROR(INDEX(CEPIdentifiedStudentsSummary!$D:$D,MATCH($C345,CEPIdentifiedStudentsSummary!$A:$A,0)),0))</f>
        <v>83</v>
      </c>
      <c r="F345" s="6">
        <f>IF($A345="","",IFERROR(INDEX(CEPIdentifiedStudentsSummary!$C:$C,MATCH($C345,CEPIdentifiedStudentsSummary!$A:$A,0)),0))</f>
        <v>64</v>
      </c>
      <c r="G345" s="5">
        <f t="shared" si="24"/>
        <v>0.77108433734939763</v>
      </c>
      <c r="H345" s="35" t="str">
        <f t="shared" si="21"/>
        <v/>
      </c>
      <c r="I345" s="35" t="str">
        <f t="shared" si="22"/>
        <v>X</v>
      </c>
      <c r="J345" s="44" t="str">
        <f>IF(IFERROR(INDEX(NslpCepGroups!$E:$E,MATCH($C345,NslpCepGroups!$C:$C,0))="Special Assistance - CEP",FALSE),"X","")</f>
        <v>X</v>
      </c>
      <c r="K345" s="42" t="str">
        <f>IF($A345="","",IF($J345="X",INDEX(NslpCepGroups!$H:$H,MATCH($C345,NslpCepGroups!$C:$C,0)),""))</f>
        <v>2022 - 2023</v>
      </c>
      <c r="L345" s="42" t="str">
        <f>IF($A345="","",IF($J345="X",IF(INDEX(NslpCepGroups!$F:$F,MATCH($C345,NslpCepGroups!$C:$C,0))=0,"Indiv. site",INDEX(NslpCepGroups!$F:$F,MATCH($C345,NslpCepGroups!$C:$C,0))),""))</f>
        <v>Group A</v>
      </c>
      <c r="M345" s="42" t="str">
        <f>IF($A345="","",IF($J345="X",INDEX(NslpCepGroups!$I:$I,MATCH($C345,NslpCepGroups!$C:$C,0)),""))</f>
        <v>2025 - 2026</v>
      </c>
      <c r="N345" s="45" t="str">
        <f t="shared" si="23"/>
        <v/>
      </c>
    </row>
    <row r="346" spans="1:14" x14ac:dyDescent="0.25">
      <c r="A346" s="27">
        <v>31</v>
      </c>
      <c r="B346" s="30" t="str">
        <f>IF($A346="","",INDEX('LEA-District wide'!$B:$B,MATCH($A346,'LEA-District wide'!$A:$A,0)))</f>
        <v>Lower Kuskokwim Schools</v>
      </c>
      <c r="C346" s="26">
        <v>310170</v>
      </c>
      <c r="D346" s="26" t="s">
        <v>241</v>
      </c>
      <c r="E346" s="6">
        <f>IF($A346="","",IFERROR(INDEX(CEPIdentifiedStudentsSummary!$D:$D,MATCH($C346,CEPIdentifiedStudentsSummary!$A:$A,0)),0))</f>
        <v>80</v>
      </c>
      <c r="F346" s="6">
        <f>IF($A346="","",IFERROR(INDEX(CEPIdentifiedStudentsSummary!$C:$C,MATCH($C346,CEPIdentifiedStudentsSummary!$A:$A,0)),0))</f>
        <v>60</v>
      </c>
      <c r="G346" s="5">
        <f t="shared" si="24"/>
        <v>0.75</v>
      </c>
      <c r="H346" s="35" t="str">
        <f t="shared" si="21"/>
        <v/>
      </c>
      <c r="I346" s="35" t="str">
        <f t="shared" si="22"/>
        <v>X</v>
      </c>
      <c r="J346" s="41" t="str">
        <f>IF(IFERROR(INDEX(NslpCepGroups!$E:$E,MATCH($C346,NslpCepGroups!$C:$C,0))="Special Assistance - CEP",FALSE),"X","")</f>
        <v>X</v>
      </c>
      <c r="K346" s="42" t="str">
        <f>IF($A346="","",IF($J346="X",INDEX(NslpCepGroups!$H:$H,MATCH($C346,NslpCepGroups!$C:$C,0)),""))</f>
        <v>2022 - 2023</v>
      </c>
      <c r="L346" s="42" t="str">
        <f>IF($A346="","",IF($J346="X",IF(INDEX(NslpCepGroups!$F:$F,MATCH($C346,NslpCepGroups!$C:$C,0))=0,"Indiv. site",INDEX(NslpCepGroups!$F:$F,MATCH($C346,NslpCepGroups!$C:$C,0))),""))</f>
        <v>Group A</v>
      </c>
      <c r="M346" s="42" t="str">
        <f>IF($A346="","",IF($J346="X",INDEX(NslpCepGroups!$I:$I,MATCH($C346,NslpCepGroups!$C:$C,0)),""))</f>
        <v>2025 - 2026</v>
      </c>
      <c r="N346" s="45" t="str">
        <f t="shared" si="23"/>
        <v/>
      </c>
    </row>
    <row r="347" spans="1:14" x14ac:dyDescent="0.25">
      <c r="A347" s="25">
        <v>31</v>
      </c>
      <c r="B347" s="30" t="str">
        <f>IF($A347="","",INDEX('LEA-District wide'!$B:$B,MATCH($A347,'LEA-District wide'!$A:$A,0)))</f>
        <v>Lower Kuskokwim Schools</v>
      </c>
      <c r="C347" s="26">
        <v>310180</v>
      </c>
      <c r="D347" s="26" t="s">
        <v>242</v>
      </c>
      <c r="E347" s="6">
        <f>IF($A347="","",IFERROR(INDEX(CEPIdentifiedStudentsSummary!$D:$D,MATCH($C347,CEPIdentifiedStudentsSummary!$A:$A,0)),0))</f>
        <v>120</v>
      </c>
      <c r="F347" s="6">
        <f>IF($A347="","",IFERROR(INDEX(CEPIdentifiedStudentsSummary!$C:$C,MATCH($C347,CEPIdentifiedStudentsSummary!$A:$A,0)),0))</f>
        <v>76</v>
      </c>
      <c r="G347" s="5">
        <f t="shared" si="24"/>
        <v>0.6333333333333333</v>
      </c>
      <c r="H347" s="35" t="str">
        <f t="shared" si="21"/>
        <v/>
      </c>
      <c r="I347" s="35" t="str">
        <f t="shared" si="22"/>
        <v>X</v>
      </c>
      <c r="J347" s="44" t="str">
        <f>IF(IFERROR(INDEX(NslpCepGroups!$E:$E,MATCH($C347,NslpCepGroups!$C:$C,0))="Special Assistance - CEP",FALSE),"X","")</f>
        <v>X</v>
      </c>
      <c r="K347" s="42" t="str">
        <f>IF($A347="","",IF($J347="X",INDEX(NslpCepGroups!$H:$H,MATCH($C347,NslpCepGroups!$C:$C,0)),""))</f>
        <v>2022 - 2023</v>
      </c>
      <c r="L347" s="42" t="str">
        <f>IF($A347="","",IF($J347="X",IF(INDEX(NslpCepGroups!$F:$F,MATCH($C347,NslpCepGroups!$C:$C,0))=0,"Indiv. site",INDEX(NslpCepGroups!$F:$F,MATCH($C347,NslpCepGroups!$C:$C,0))),""))</f>
        <v>Group A</v>
      </c>
      <c r="M347" s="42" t="str">
        <f>IF($A347="","",IF($J347="X",INDEX(NslpCepGroups!$I:$I,MATCH($C347,NslpCepGroups!$C:$C,0)),""))</f>
        <v>2025 - 2026</v>
      </c>
      <c r="N347" s="45" t="str">
        <f t="shared" si="23"/>
        <v/>
      </c>
    </row>
    <row r="348" spans="1:14" x14ac:dyDescent="0.25">
      <c r="A348" s="25">
        <v>32</v>
      </c>
      <c r="B348" s="30" t="str">
        <f>IF($A348="","",INDEX('LEA-District wide'!$B:$B,MATCH($A348,'LEA-District wide'!$A:$A,0)))</f>
        <v>Lower Yukon Schools</v>
      </c>
      <c r="C348" s="26">
        <v>320010</v>
      </c>
      <c r="D348" s="26" t="s">
        <v>253</v>
      </c>
      <c r="E348" s="6">
        <f>IF($A348="","",IFERROR(INDEX(CEPIdentifiedStudentsSummary!$D:$D,MATCH($C348,CEPIdentifiedStudentsSummary!$A:$A,0)),0))</f>
        <v>225</v>
      </c>
      <c r="F348" s="6">
        <f>IF($A348="","",IFERROR(INDEX(CEPIdentifiedStudentsSummary!$C:$C,MATCH($C348,CEPIdentifiedStudentsSummary!$A:$A,0)),0))</f>
        <v>152</v>
      </c>
      <c r="G348" s="5">
        <f t="shared" si="24"/>
        <v>0.67555555555555558</v>
      </c>
      <c r="H348" s="35" t="str">
        <f t="shared" si="21"/>
        <v/>
      </c>
      <c r="I348" s="35" t="str">
        <f t="shared" si="22"/>
        <v>X</v>
      </c>
      <c r="J348" s="44" t="str">
        <f>IF(IFERROR(INDEX(NslpCepGroups!$E:$E,MATCH($C348,NslpCepGroups!$C:$C,0))="Special Assistance - CEP",FALSE),"X","")</f>
        <v>X</v>
      </c>
      <c r="K348" s="42" t="str">
        <f>IF($A348="","",IF($J348="X",INDEX(NslpCepGroups!$H:$H,MATCH($C348,NslpCepGroups!$C:$C,0)),""))</f>
        <v>2022 - 2023</v>
      </c>
      <c r="L348" s="42" t="str">
        <f>IF($A348="","",IF($J348="X",IF(INDEX(NslpCepGroups!$F:$F,MATCH($C348,NslpCepGroups!$C:$C,0))=0,"Indiv. site",INDEX(NslpCepGroups!$F:$F,MATCH($C348,NslpCepGroups!$C:$C,0))),""))</f>
        <v>Group A</v>
      </c>
      <c r="M348" s="42" t="str">
        <f>IF($A348="","",IF($J348="X",INDEX(NslpCepGroups!$I:$I,MATCH($C348,NslpCepGroups!$C:$C,0)),""))</f>
        <v>2025 - 2026</v>
      </c>
      <c r="N348" s="45" t="str">
        <f t="shared" si="23"/>
        <v/>
      </c>
    </row>
    <row r="349" spans="1:14" x14ac:dyDescent="0.25">
      <c r="A349" s="25">
        <v>32</v>
      </c>
      <c r="B349" s="30" t="str">
        <f>IF($A349="","",INDEX('LEA-District wide'!$B:$B,MATCH($A349,'LEA-District wide'!$A:$A,0)))</f>
        <v>Lower Yukon Schools</v>
      </c>
      <c r="C349" s="26">
        <v>320040</v>
      </c>
      <c r="D349" s="26" t="s">
        <v>254</v>
      </c>
      <c r="E349" s="6">
        <f>IF($A349="","",IFERROR(INDEX(CEPIdentifiedStudentsSummary!$D:$D,MATCH($C349,CEPIdentifiedStudentsSummary!$A:$A,0)),0))</f>
        <v>222</v>
      </c>
      <c r="F349" s="6">
        <f>IF($A349="","",IFERROR(INDEX(CEPIdentifiedStudentsSummary!$C:$C,MATCH($C349,CEPIdentifiedStudentsSummary!$A:$A,0)),0))</f>
        <v>124</v>
      </c>
      <c r="G349" s="5">
        <f t="shared" si="24"/>
        <v>0.55855855855855852</v>
      </c>
      <c r="H349" s="35" t="str">
        <f t="shared" si="21"/>
        <v/>
      </c>
      <c r="I349" s="35" t="str">
        <f t="shared" si="22"/>
        <v>X</v>
      </c>
      <c r="J349" s="44" t="str">
        <f>IF(IFERROR(INDEX(NslpCepGroups!$E:$E,MATCH($C349,NslpCepGroups!$C:$C,0))="Special Assistance - CEP",FALSE),"X","")</f>
        <v>X</v>
      </c>
      <c r="K349" s="42" t="str">
        <f>IF($A349="","",IF($J349="X",INDEX(NslpCepGroups!$H:$H,MATCH($C349,NslpCepGroups!$C:$C,0)),""))</f>
        <v>2022 - 2023</v>
      </c>
      <c r="L349" s="42" t="str">
        <f>IF($A349="","",IF($J349="X",IF(INDEX(NslpCepGroups!$F:$F,MATCH($C349,NslpCepGroups!$C:$C,0))=0,"Indiv. site",INDEX(NslpCepGroups!$F:$F,MATCH($C349,NslpCepGroups!$C:$C,0))),""))</f>
        <v>Group A</v>
      </c>
      <c r="M349" s="42" t="str">
        <f>IF($A349="","",IF($J349="X",INDEX(NslpCepGroups!$I:$I,MATCH($C349,NslpCepGroups!$C:$C,0)),""))</f>
        <v>2025 - 2026</v>
      </c>
      <c r="N349" s="45" t="str">
        <f t="shared" si="23"/>
        <v/>
      </c>
    </row>
    <row r="350" spans="1:14" x14ac:dyDescent="0.25">
      <c r="A350" s="25">
        <v>32</v>
      </c>
      <c r="B350" s="30" t="str">
        <f>IF($A350="","",INDEX('LEA-District wide'!$B:$B,MATCH($A350,'LEA-District wide'!$A:$A,0)))</f>
        <v>Lower Yukon Schools</v>
      </c>
      <c r="C350" s="26">
        <v>329010</v>
      </c>
      <c r="D350" s="26" t="s">
        <v>382</v>
      </c>
      <c r="E350" s="6">
        <f>IF($A350="","",IFERROR(INDEX(CEPIdentifiedStudentsSummary!$D:$D,MATCH($C350,CEPIdentifiedStudentsSummary!$A:$A,0)),0))</f>
        <v>43</v>
      </c>
      <c r="F350" s="6">
        <f>IF($A350="","",IFERROR(INDEX(CEPIdentifiedStudentsSummary!$C:$C,MATCH($C350,CEPIdentifiedStudentsSummary!$A:$A,0)),0))</f>
        <v>34</v>
      </c>
      <c r="G350" s="5">
        <f t="shared" si="24"/>
        <v>0.79069767441860461</v>
      </c>
      <c r="H350" s="35" t="str">
        <f t="shared" si="21"/>
        <v/>
      </c>
      <c r="I350" s="35" t="str">
        <f t="shared" si="22"/>
        <v>X</v>
      </c>
      <c r="J350" s="44" t="str">
        <f>IF(IFERROR(INDEX(NslpCepGroups!$E:$E,MATCH($C350,NslpCepGroups!$C:$C,0))="Special Assistance - CEP",FALSE),"X","")</f>
        <v>X</v>
      </c>
      <c r="K350" s="42" t="str">
        <f>IF($A350="","",IF($J350="X",INDEX(NslpCepGroups!$H:$H,MATCH($C350,NslpCepGroups!$C:$C,0)),""))</f>
        <v>2022 - 2023</v>
      </c>
      <c r="L350" s="42" t="str">
        <f>IF($A350="","",IF($J350="X",IF(INDEX(NslpCepGroups!$F:$F,MATCH($C350,NslpCepGroups!$C:$C,0))=0,"Indiv. site",INDEX(NslpCepGroups!$F:$F,MATCH($C350,NslpCepGroups!$C:$C,0))),""))</f>
        <v>Group A</v>
      </c>
      <c r="M350" s="42" t="str">
        <f>IF($A350="","",IF($J350="X",INDEX(NslpCepGroups!$I:$I,MATCH($C350,NslpCepGroups!$C:$C,0)),""))</f>
        <v>2025 - 2026</v>
      </c>
      <c r="N350" s="45" t="str">
        <f t="shared" si="23"/>
        <v/>
      </c>
    </row>
    <row r="351" spans="1:14" x14ac:dyDescent="0.25">
      <c r="A351" s="25">
        <v>32</v>
      </c>
      <c r="B351" s="30" t="str">
        <f>IF($A351="","",INDEX('LEA-District wide'!$B:$B,MATCH($A351,'LEA-District wide'!$A:$A,0)))</f>
        <v>Lower Yukon Schools</v>
      </c>
      <c r="C351" s="26">
        <v>320070</v>
      </c>
      <c r="D351" s="26" t="s">
        <v>256</v>
      </c>
      <c r="E351" s="6">
        <f>IF($A351="","",IFERROR(INDEX(CEPIdentifiedStudentsSummary!$D:$D,MATCH($C351,CEPIdentifiedStudentsSummary!$A:$A,0)),0))</f>
        <v>422</v>
      </c>
      <c r="F351" s="6">
        <f>IF($A351="","",IFERROR(INDEX(CEPIdentifiedStudentsSummary!$C:$C,MATCH($C351,CEPIdentifiedStudentsSummary!$A:$A,0)),0))</f>
        <v>326</v>
      </c>
      <c r="G351" s="5">
        <f t="shared" si="24"/>
        <v>0.77251184834123221</v>
      </c>
      <c r="H351" s="35" t="str">
        <f t="shared" si="21"/>
        <v/>
      </c>
      <c r="I351" s="35" t="str">
        <f t="shared" si="22"/>
        <v>X</v>
      </c>
      <c r="J351" s="44" t="str">
        <f>IF(IFERROR(INDEX(NslpCepGroups!$E:$E,MATCH($C351,NslpCepGroups!$C:$C,0))="Special Assistance - CEP",FALSE),"X","")</f>
        <v>X</v>
      </c>
      <c r="K351" s="42" t="str">
        <f>IF($A351="","",IF($J351="X",INDEX(NslpCepGroups!$H:$H,MATCH($C351,NslpCepGroups!$C:$C,0)),""))</f>
        <v>2022 - 2023</v>
      </c>
      <c r="L351" s="42" t="str">
        <f>IF($A351="","",IF($J351="X",IF(INDEX(NslpCepGroups!$F:$F,MATCH($C351,NslpCepGroups!$C:$C,0))=0,"Indiv. site",INDEX(NslpCepGroups!$F:$F,MATCH($C351,NslpCepGroups!$C:$C,0))),""))</f>
        <v>Group A</v>
      </c>
      <c r="M351" s="42" t="str">
        <f>IF($A351="","",IF($J351="X",INDEX(NslpCepGroups!$I:$I,MATCH($C351,NslpCepGroups!$C:$C,0)),""))</f>
        <v>2025 - 2026</v>
      </c>
      <c r="N351" s="45" t="str">
        <f t="shared" si="23"/>
        <v/>
      </c>
    </row>
    <row r="352" spans="1:14" x14ac:dyDescent="0.25">
      <c r="A352" s="25">
        <v>32</v>
      </c>
      <c r="B352" s="30" t="str">
        <f>IF($A352="","",INDEX('LEA-District wide'!$B:$B,MATCH($A352,'LEA-District wide'!$A:$A,0)))</f>
        <v>Lower Yukon Schools</v>
      </c>
      <c r="C352" s="26">
        <v>320080</v>
      </c>
      <c r="D352" s="26" t="s">
        <v>257</v>
      </c>
      <c r="E352" s="6">
        <f>IF($A352="","",IFERROR(INDEX(CEPIdentifiedStudentsSummary!$D:$D,MATCH($C352,CEPIdentifiedStudentsSummary!$A:$A,0)),0))</f>
        <v>162</v>
      </c>
      <c r="F352" s="6">
        <f>IF($A352="","",IFERROR(INDEX(CEPIdentifiedStudentsSummary!$C:$C,MATCH($C352,CEPIdentifiedStudentsSummary!$A:$A,0)),0))</f>
        <v>119</v>
      </c>
      <c r="G352" s="5">
        <f t="shared" si="24"/>
        <v>0.73456790123456794</v>
      </c>
      <c r="H352" s="35" t="str">
        <f t="shared" si="21"/>
        <v/>
      </c>
      <c r="I352" s="35" t="str">
        <f t="shared" si="22"/>
        <v>X</v>
      </c>
      <c r="J352" s="44" t="str">
        <f>IF(IFERROR(INDEX(NslpCepGroups!$E:$E,MATCH($C352,NslpCepGroups!$C:$C,0))="Special Assistance - CEP",FALSE),"X","")</f>
        <v>X</v>
      </c>
      <c r="K352" s="42" t="str">
        <f>IF($A352="","",IF($J352="X",INDEX(NslpCepGroups!$H:$H,MATCH($C352,NslpCepGroups!$C:$C,0)),""))</f>
        <v>2022 - 2023</v>
      </c>
      <c r="L352" s="42" t="str">
        <f>IF($A352="","",IF($J352="X",IF(INDEX(NslpCepGroups!$F:$F,MATCH($C352,NslpCepGroups!$C:$C,0))=0,"Indiv. site",INDEX(NslpCepGroups!$F:$F,MATCH($C352,NslpCepGroups!$C:$C,0))),""))</f>
        <v>Group A</v>
      </c>
      <c r="M352" s="42" t="str">
        <f>IF($A352="","",IF($J352="X",INDEX(NslpCepGroups!$I:$I,MATCH($C352,NslpCepGroups!$C:$C,0)),""))</f>
        <v>2025 - 2026</v>
      </c>
      <c r="N352" s="45" t="str">
        <f t="shared" si="23"/>
        <v/>
      </c>
    </row>
    <row r="353" spans="1:14" x14ac:dyDescent="0.25">
      <c r="A353" s="25">
        <v>32</v>
      </c>
      <c r="B353" s="30" t="str">
        <f>IF($A353="","",INDEX('LEA-District wide'!$B:$B,MATCH($A353,'LEA-District wide'!$A:$A,0)))</f>
        <v>Lower Yukon Schools</v>
      </c>
      <c r="C353" s="26">
        <v>320050</v>
      </c>
      <c r="D353" s="26" t="s">
        <v>255</v>
      </c>
      <c r="E353" s="6">
        <f>IF($A353="","",IFERROR(INDEX(CEPIdentifiedStudentsSummary!$D:$D,MATCH($C353,CEPIdentifiedStudentsSummary!$A:$A,0)),0))</f>
        <v>132</v>
      </c>
      <c r="F353" s="6">
        <f>IF($A353="","",IFERROR(INDEX(CEPIdentifiedStudentsSummary!$C:$C,MATCH($C353,CEPIdentifiedStudentsSummary!$A:$A,0)),0))</f>
        <v>93</v>
      </c>
      <c r="G353" s="5">
        <f t="shared" si="24"/>
        <v>0.70454545454545459</v>
      </c>
      <c r="H353" s="35" t="str">
        <f t="shared" si="21"/>
        <v/>
      </c>
      <c r="I353" s="35" t="str">
        <f t="shared" si="22"/>
        <v>X</v>
      </c>
      <c r="J353" s="44" t="str">
        <f>IF(IFERROR(INDEX(NslpCepGroups!$E:$E,MATCH($C353,NslpCepGroups!$C:$C,0))="Special Assistance - CEP",FALSE),"X","")</f>
        <v>X</v>
      </c>
      <c r="K353" s="42" t="str">
        <f>IF($A353="","",IF($J353="X",INDEX(NslpCepGroups!$H:$H,MATCH($C353,NslpCepGroups!$C:$C,0)),""))</f>
        <v>2022 - 2023</v>
      </c>
      <c r="L353" s="42" t="str">
        <f>IF($A353="","",IF($J353="X",IF(INDEX(NslpCepGroups!$F:$F,MATCH($C353,NslpCepGroups!$C:$C,0))=0,"Indiv. site",INDEX(NslpCepGroups!$F:$F,MATCH($C353,NslpCepGroups!$C:$C,0))),""))</f>
        <v>Group A</v>
      </c>
      <c r="M353" s="42" t="str">
        <f>IF($A353="","",IF($J353="X",INDEX(NslpCepGroups!$I:$I,MATCH($C353,NslpCepGroups!$C:$C,0)),""))</f>
        <v>2025 - 2026</v>
      </c>
      <c r="N353" s="45" t="str">
        <f t="shared" si="23"/>
        <v/>
      </c>
    </row>
    <row r="354" spans="1:14" x14ac:dyDescent="0.25">
      <c r="A354" s="25">
        <v>32</v>
      </c>
      <c r="B354" s="30" t="str">
        <f>IF($A354="","",INDEX('LEA-District wide'!$B:$B,MATCH($A354,'LEA-District wide'!$A:$A,0)))</f>
        <v>Lower Yukon Schools</v>
      </c>
      <c r="C354" s="26">
        <v>320090</v>
      </c>
      <c r="D354" s="26" t="s">
        <v>449</v>
      </c>
      <c r="E354" s="6">
        <f>IF($A354="","",IFERROR(INDEX(CEPIdentifiedStudentsSummary!$D:$D,MATCH($C354,CEPIdentifiedStudentsSummary!$A:$A,0)),0))</f>
        <v>186</v>
      </c>
      <c r="F354" s="6">
        <f>IF($A354="","",IFERROR(INDEX(CEPIdentifiedStudentsSummary!$C:$C,MATCH($C354,CEPIdentifiedStudentsSummary!$A:$A,0)),0))</f>
        <v>124</v>
      </c>
      <c r="G354" s="5">
        <f t="shared" si="24"/>
        <v>0.66666666666666663</v>
      </c>
      <c r="H354" s="35" t="str">
        <f t="shared" si="21"/>
        <v/>
      </c>
      <c r="I354" s="35" t="str">
        <f t="shared" si="22"/>
        <v>X</v>
      </c>
      <c r="J354" s="44" t="str">
        <f>IF(IFERROR(INDEX(NslpCepGroups!$E:$E,MATCH($C354,NslpCepGroups!$C:$C,0))="Special Assistance - CEP",FALSE),"X","")</f>
        <v>X</v>
      </c>
      <c r="K354" s="42" t="str">
        <f>IF($A354="","",IF($J354="X",INDEX(NslpCepGroups!$H:$H,MATCH($C354,NslpCepGroups!$C:$C,0)),""))</f>
        <v>2022 - 2023</v>
      </c>
      <c r="L354" s="42" t="str">
        <f>IF($A354="","",IF($J354="X",IF(INDEX(NslpCepGroups!$F:$F,MATCH($C354,NslpCepGroups!$C:$C,0))=0,"Indiv. site",INDEX(NslpCepGroups!$F:$F,MATCH($C354,NslpCepGroups!$C:$C,0))),""))</f>
        <v>Group A</v>
      </c>
      <c r="M354" s="42" t="str">
        <f>IF($A354="","",IF($J354="X",INDEX(NslpCepGroups!$I:$I,MATCH($C354,NslpCepGroups!$C:$C,0)),""))</f>
        <v>2025 - 2026</v>
      </c>
      <c r="N354" s="45" t="str">
        <f t="shared" si="23"/>
        <v/>
      </c>
    </row>
    <row r="355" spans="1:14" x14ac:dyDescent="0.25">
      <c r="A355" s="25">
        <v>32</v>
      </c>
      <c r="B355" s="30" t="str">
        <f>IF($A355="","",INDEX('LEA-District wide'!$B:$B,MATCH($A355,'LEA-District wide'!$A:$A,0)))</f>
        <v>Lower Yukon Schools</v>
      </c>
      <c r="C355" s="26">
        <v>320150</v>
      </c>
      <c r="D355" s="26" t="s">
        <v>451</v>
      </c>
      <c r="E355" s="6">
        <f>IF($A355="","",IFERROR(INDEX(CEPIdentifiedStudentsSummary!$D:$D,MATCH($C355,CEPIdentifiedStudentsSummary!$A:$A,0)),0))</f>
        <v>63</v>
      </c>
      <c r="F355" s="6">
        <f>IF($A355="","",IFERROR(INDEX(CEPIdentifiedStudentsSummary!$C:$C,MATCH($C355,CEPIdentifiedStudentsSummary!$A:$A,0)),0))</f>
        <v>53</v>
      </c>
      <c r="G355" s="5">
        <f t="shared" si="24"/>
        <v>0.84126984126984128</v>
      </c>
      <c r="H355" s="35" t="str">
        <f t="shared" si="21"/>
        <v/>
      </c>
      <c r="I355" s="35" t="str">
        <f t="shared" si="22"/>
        <v>X</v>
      </c>
      <c r="J355" s="44" t="str">
        <f>IF(IFERROR(INDEX(NslpCepGroups!$E:$E,MATCH($C355,NslpCepGroups!$C:$C,0))="Special Assistance - CEP",FALSE),"X","")</f>
        <v>X</v>
      </c>
      <c r="K355" s="42" t="str">
        <f>IF($A355="","",IF($J355="X",INDEX(NslpCepGroups!$H:$H,MATCH($C355,NslpCepGroups!$C:$C,0)),""))</f>
        <v>2022 - 2023</v>
      </c>
      <c r="L355" s="42" t="str">
        <f>IF($A355="","",IF($J355="X",IF(INDEX(NslpCepGroups!$F:$F,MATCH($C355,NslpCepGroups!$C:$C,0))=0,"Indiv. site",INDEX(NslpCepGroups!$F:$F,MATCH($C355,NslpCepGroups!$C:$C,0))),""))</f>
        <v>Group A</v>
      </c>
      <c r="M355" s="42" t="str">
        <f>IF($A355="","",IF($J355="X",INDEX(NslpCepGroups!$I:$I,MATCH($C355,NslpCepGroups!$C:$C,0)),""))</f>
        <v>2025 - 2026</v>
      </c>
      <c r="N355" s="45" t="str">
        <f t="shared" si="23"/>
        <v/>
      </c>
    </row>
    <row r="356" spans="1:14" x14ac:dyDescent="0.25">
      <c r="A356" s="25">
        <v>32</v>
      </c>
      <c r="B356" s="30" t="str">
        <f>IF($A356="","",INDEX('LEA-District wide'!$B:$B,MATCH($A356,'LEA-District wide'!$A:$A,0)))</f>
        <v>Lower Yukon Schools</v>
      </c>
      <c r="C356" s="26">
        <v>320110</v>
      </c>
      <c r="D356" s="26" t="s">
        <v>258</v>
      </c>
      <c r="E356" s="6">
        <f>IF($A356="","",IFERROR(INDEX(CEPIdentifiedStudentsSummary!$D:$D,MATCH($C356,CEPIdentifiedStudentsSummary!$A:$A,0)),0))</f>
        <v>200</v>
      </c>
      <c r="F356" s="6">
        <f>IF($A356="","",IFERROR(INDEX(CEPIdentifiedStudentsSummary!$C:$C,MATCH($C356,CEPIdentifiedStudentsSummary!$A:$A,0)),0))</f>
        <v>160</v>
      </c>
      <c r="G356" s="5">
        <f t="shared" si="24"/>
        <v>0.8</v>
      </c>
      <c r="H356" s="35" t="str">
        <f t="shared" si="21"/>
        <v/>
      </c>
      <c r="I356" s="35" t="str">
        <f t="shared" si="22"/>
        <v>X</v>
      </c>
      <c r="J356" s="44" t="str">
        <f>IF(IFERROR(INDEX(NslpCepGroups!$E:$E,MATCH($C356,NslpCepGroups!$C:$C,0))="Special Assistance - CEP",FALSE),"X","")</f>
        <v>X</v>
      </c>
      <c r="K356" s="42" t="str">
        <f>IF($A356="","",IF($J356="X",INDEX(NslpCepGroups!$H:$H,MATCH($C356,NslpCepGroups!$C:$C,0)),""))</f>
        <v>2022 - 2023</v>
      </c>
      <c r="L356" s="42" t="str">
        <f>IF($A356="","",IF($J356="X",IF(INDEX(NslpCepGroups!$F:$F,MATCH($C356,NslpCepGroups!$C:$C,0))=0,"Indiv. site",INDEX(NslpCepGroups!$F:$F,MATCH($C356,NslpCepGroups!$C:$C,0))),""))</f>
        <v>Group A</v>
      </c>
      <c r="M356" s="42" t="str">
        <f>IF($A356="","",IF($J356="X",INDEX(NslpCepGroups!$I:$I,MATCH($C356,NslpCepGroups!$C:$C,0)),""))</f>
        <v>2025 - 2026</v>
      </c>
      <c r="N356" s="45" t="str">
        <f t="shared" si="23"/>
        <v/>
      </c>
    </row>
    <row r="357" spans="1:14" x14ac:dyDescent="0.25">
      <c r="A357" s="25">
        <v>32</v>
      </c>
      <c r="B357" s="30" t="str">
        <f>IF($A357="","",INDEX('LEA-District wide'!$B:$B,MATCH($A357,'LEA-District wide'!$A:$A,0)))</f>
        <v>Lower Yukon Schools</v>
      </c>
      <c r="C357" s="26">
        <v>320130</v>
      </c>
      <c r="D357" s="26" t="s">
        <v>259</v>
      </c>
      <c r="E357" s="6">
        <f>IF($A357="","",IFERROR(INDEX(CEPIdentifiedStudentsSummary!$D:$D,MATCH($C357,CEPIdentifiedStudentsSummary!$A:$A,0)),0))</f>
        <v>116</v>
      </c>
      <c r="F357" s="6">
        <f>IF($A357="","",IFERROR(INDEX(CEPIdentifiedStudentsSummary!$C:$C,MATCH($C357,CEPIdentifiedStudentsSummary!$A:$A,0)),0))</f>
        <v>74</v>
      </c>
      <c r="G357" s="5">
        <f t="shared" si="24"/>
        <v>0.63793103448275867</v>
      </c>
      <c r="H357" s="35" t="str">
        <f t="shared" si="21"/>
        <v/>
      </c>
      <c r="I357" s="35" t="str">
        <f t="shared" si="22"/>
        <v>X</v>
      </c>
      <c r="J357" s="44" t="str">
        <f>IF(IFERROR(INDEX(NslpCepGroups!$E:$E,MATCH($C357,NslpCepGroups!$C:$C,0))="Special Assistance - CEP",FALSE),"X","")</f>
        <v>X</v>
      </c>
      <c r="K357" s="42" t="str">
        <f>IF($A357="","",IF($J357="X",INDEX(NslpCepGroups!$H:$H,MATCH($C357,NslpCepGroups!$C:$C,0)),""))</f>
        <v>2022 - 2023</v>
      </c>
      <c r="L357" s="42" t="str">
        <f>IF($A357="","",IF($J357="X",IF(INDEX(NslpCepGroups!$F:$F,MATCH($C357,NslpCepGroups!$C:$C,0))=0,"Indiv. site",INDEX(NslpCepGroups!$F:$F,MATCH($C357,NslpCepGroups!$C:$C,0))),""))</f>
        <v>Group A</v>
      </c>
      <c r="M357" s="42" t="str">
        <f>IF($A357="","",IF($J357="X",INDEX(NslpCepGroups!$I:$I,MATCH($C357,NslpCepGroups!$C:$C,0)),""))</f>
        <v>2025 - 2026</v>
      </c>
      <c r="N357" s="45" t="str">
        <f t="shared" si="23"/>
        <v/>
      </c>
    </row>
    <row r="358" spans="1:14" x14ac:dyDescent="0.25">
      <c r="A358" s="25">
        <v>32</v>
      </c>
      <c r="B358" s="30" t="str">
        <f>IF($A358="","",INDEX('LEA-District wide'!$B:$B,MATCH($A358,'LEA-District wide'!$A:$A,0)))</f>
        <v>Lower Yukon Schools</v>
      </c>
      <c r="C358" s="26">
        <v>320140</v>
      </c>
      <c r="D358" s="26" t="s">
        <v>450</v>
      </c>
      <c r="E358" s="6">
        <f>IF($A358="","",IFERROR(INDEX(CEPIdentifiedStudentsSummary!$D:$D,MATCH($C358,CEPIdentifiedStudentsSummary!$A:$A,0)),0))</f>
        <v>229</v>
      </c>
      <c r="F358" s="6">
        <f>IF($A358="","",IFERROR(INDEX(CEPIdentifiedStudentsSummary!$C:$C,MATCH($C358,CEPIdentifiedStudentsSummary!$A:$A,0)),0))</f>
        <v>174</v>
      </c>
      <c r="G358" s="5">
        <f t="shared" si="24"/>
        <v>0.75982532751091703</v>
      </c>
      <c r="H358" s="35" t="str">
        <f t="shared" si="21"/>
        <v/>
      </c>
      <c r="I358" s="35" t="str">
        <f t="shared" si="22"/>
        <v>X</v>
      </c>
      <c r="J358" s="44" t="str">
        <f>IF(IFERROR(INDEX(NslpCepGroups!$E:$E,MATCH($C358,NslpCepGroups!$C:$C,0))="Special Assistance - CEP",FALSE),"X","")</f>
        <v>X</v>
      </c>
      <c r="K358" s="42" t="str">
        <f>IF($A358="","",IF($J358="X",INDEX(NslpCepGroups!$H:$H,MATCH($C358,NslpCepGroups!$C:$C,0)),""))</f>
        <v>2022 - 2023</v>
      </c>
      <c r="L358" s="42" t="str">
        <f>IF($A358="","",IF($J358="X",IF(INDEX(NslpCepGroups!$F:$F,MATCH($C358,NslpCepGroups!$C:$C,0))=0,"Indiv. site",INDEX(NslpCepGroups!$F:$F,MATCH($C358,NslpCepGroups!$C:$C,0))),""))</f>
        <v>Group A</v>
      </c>
      <c r="M358" s="42" t="str">
        <f>IF($A358="","",IF($J358="X",INDEX(NslpCepGroups!$I:$I,MATCH($C358,NslpCepGroups!$C:$C,0)),""))</f>
        <v>2025 - 2026</v>
      </c>
      <c r="N358" s="45" t="str">
        <f t="shared" si="23"/>
        <v/>
      </c>
    </row>
    <row r="359" spans="1:14" x14ac:dyDescent="0.25">
      <c r="A359" s="25">
        <v>33</v>
      </c>
      <c r="B359" s="30" t="str">
        <f>IF($A359="","",INDEX('LEA-District wide'!$B:$B,MATCH($A359,'LEA-District wide'!$A:$A,0)))</f>
        <v>Mat-Su Borough Schools</v>
      </c>
      <c r="C359" s="26">
        <v>339010</v>
      </c>
      <c r="D359" s="26" t="s">
        <v>298</v>
      </c>
      <c r="E359" s="6">
        <f>IF($A359="","",IFERROR(INDEX(CEPIdentifiedStudentsSummary!$D:$D,MATCH($C359,CEPIdentifiedStudentsSummary!$A:$A,0)),0))</f>
        <v>261</v>
      </c>
      <c r="F359" s="6">
        <f>IF($A359="","",IFERROR(INDEX(CEPIdentifiedStudentsSummary!$C:$C,MATCH($C359,CEPIdentifiedStudentsSummary!$A:$A,0)),0))</f>
        <v>44</v>
      </c>
      <c r="G359" s="5">
        <f t="shared" si="24"/>
        <v>0.16858237547892721</v>
      </c>
      <c r="H359" s="35" t="str">
        <f t="shared" si="21"/>
        <v/>
      </c>
      <c r="I359" s="35" t="str">
        <f t="shared" si="22"/>
        <v/>
      </c>
      <c r="J359" s="44" t="str">
        <f>IF(IFERROR(INDEX(NslpCepGroups!$E:$E,MATCH($C359,NslpCepGroups!$C:$C,0))="Special Assistance - CEP",FALSE),"X","")</f>
        <v/>
      </c>
      <c r="K359" s="42" t="str">
        <f>IF($A359="","",IF($J359="X",INDEX(NslpCepGroups!$H:$H,MATCH($C359,NslpCepGroups!$C:$C,0)),""))</f>
        <v/>
      </c>
      <c r="L359" s="42" t="str">
        <f>IF($A359="","",IF($J359="X",IF(INDEX(NslpCepGroups!$F:$F,MATCH($C359,NslpCepGroups!$C:$C,0))=0,"Indiv. site",INDEX(NslpCepGroups!$F:$F,MATCH($C359,NslpCepGroups!$C:$C,0))),""))</f>
        <v/>
      </c>
      <c r="M359" s="42" t="str">
        <f>IF($A359="","",IF($J359="X",INDEX(NslpCepGroups!$I:$I,MATCH($C359,NslpCepGroups!$C:$C,0)),""))</f>
        <v/>
      </c>
      <c r="N359" s="45" t="str">
        <f t="shared" si="23"/>
        <v/>
      </c>
    </row>
    <row r="360" spans="1:14" x14ac:dyDescent="0.25">
      <c r="A360" s="25">
        <v>33</v>
      </c>
      <c r="B360" s="30" t="str">
        <f>IF($A360="","",INDEX('LEA-District wide'!$B:$B,MATCH($A360,'LEA-District wide'!$A:$A,0)))</f>
        <v>Mat-Su Borough Schools</v>
      </c>
      <c r="C360" s="26">
        <v>337050</v>
      </c>
      <c r="D360" s="26" t="s">
        <v>294</v>
      </c>
      <c r="E360" s="6">
        <f>IF($A360="","",IFERROR(INDEX(CEPIdentifiedStudentsSummary!$D:$D,MATCH($C360,CEPIdentifiedStudentsSummary!$A:$A,0)),0))</f>
        <v>187</v>
      </c>
      <c r="F360" s="6">
        <f>IF($A360="","",IFERROR(INDEX(CEPIdentifiedStudentsSummary!$C:$C,MATCH($C360,CEPIdentifiedStudentsSummary!$A:$A,0)),0))</f>
        <v>42</v>
      </c>
      <c r="G360" s="5">
        <f t="shared" si="24"/>
        <v>0.22459893048128343</v>
      </c>
      <c r="H360" s="35" t="str">
        <f t="shared" si="21"/>
        <v/>
      </c>
      <c r="I360" s="35" t="str">
        <f t="shared" si="22"/>
        <v/>
      </c>
      <c r="J360" s="44" t="str">
        <f>IF(IFERROR(INDEX(NslpCepGroups!$E:$E,MATCH($C360,NslpCepGroups!$C:$C,0))="Special Assistance - CEP",FALSE),"X","")</f>
        <v/>
      </c>
      <c r="K360" s="42" t="str">
        <f>IF($A360="","",IF($J360="X",INDEX(NslpCepGroups!$H:$H,MATCH($C360,NslpCepGroups!$C:$C,0)),""))</f>
        <v/>
      </c>
      <c r="L360" s="42" t="str">
        <f>IF($A360="","",IF($J360="X",IF(INDEX(NslpCepGroups!$F:$F,MATCH($C360,NslpCepGroups!$C:$C,0))=0,"Indiv. site",INDEX(NslpCepGroups!$F:$F,MATCH($C360,NslpCepGroups!$C:$C,0))),""))</f>
        <v/>
      </c>
      <c r="M360" s="42" t="str">
        <f>IF($A360="","",IF($J360="X",INDEX(NslpCepGroups!$I:$I,MATCH($C360,NslpCepGroups!$C:$C,0)),""))</f>
        <v/>
      </c>
      <c r="N360" s="45" t="str">
        <f t="shared" si="23"/>
        <v/>
      </c>
    </row>
    <row r="361" spans="1:14" x14ac:dyDescent="0.25">
      <c r="A361" s="25">
        <v>33</v>
      </c>
      <c r="B361" s="30" t="str">
        <f>IF($A361="","",INDEX('LEA-District wide'!$B:$B,MATCH($A361,'LEA-District wide'!$A:$A,0)))</f>
        <v>Mat-Su Borough Schools</v>
      </c>
      <c r="C361" s="26">
        <v>330370</v>
      </c>
      <c r="D361" s="26" t="s">
        <v>281</v>
      </c>
      <c r="E361" s="6">
        <f>IF($A361="","",IFERROR(INDEX(CEPIdentifiedStudentsSummary!$D:$D,MATCH($C361,CEPIdentifiedStudentsSummary!$A:$A,0)),0))</f>
        <v>24</v>
      </c>
      <c r="F361" s="6">
        <f>IF($A361="","",IFERROR(INDEX(CEPIdentifiedStudentsSummary!$C:$C,MATCH($C361,CEPIdentifiedStudentsSummary!$A:$A,0)),0))</f>
        <v>20</v>
      </c>
      <c r="G361" s="5">
        <f t="shared" si="24"/>
        <v>0.83333333333333337</v>
      </c>
      <c r="H361" s="35" t="str">
        <f t="shared" si="21"/>
        <v/>
      </c>
      <c r="I361" s="35" t="str">
        <f t="shared" si="22"/>
        <v>X</v>
      </c>
      <c r="J361" s="44" t="str">
        <f>IF(IFERROR(INDEX(NslpCepGroups!$E:$E,MATCH($C361,NslpCepGroups!$C:$C,0))="Special Assistance - CEP",FALSE),"X","")</f>
        <v/>
      </c>
      <c r="K361" s="42" t="str">
        <f>IF($A361="","",IF($J361="X",INDEX(NslpCepGroups!$H:$H,MATCH($C361,NslpCepGroups!$C:$C,0)),""))</f>
        <v/>
      </c>
      <c r="L361" s="42" t="str">
        <f>IF($A361="","",IF($J361="X",IF(INDEX(NslpCepGroups!$F:$F,MATCH($C361,NslpCepGroups!$C:$C,0))=0,"Indiv. site",INDEX(NslpCepGroups!$F:$F,MATCH($C361,NslpCepGroups!$C:$C,0))),""))</f>
        <v/>
      </c>
      <c r="M361" s="42" t="str">
        <f>IF($A361="","",IF($J361="X",INDEX(NslpCepGroups!$I:$I,MATCH($C361,NslpCepGroups!$C:$C,0)),""))</f>
        <v/>
      </c>
      <c r="N361" s="45" t="str">
        <f t="shared" si="23"/>
        <v/>
      </c>
    </row>
    <row r="362" spans="1:14" x14ac:dyDescent="0.25">
      <c r="A362" s="27">
        <v>33</v>
      </c>
      <c r="B362" s="30" t="str">
        <f>IF($A362="","",INDEX('LEA-District wide'!$B:$B,MATCH($A362,'LEA-District wide'!$A:$A,0)))</f>
        <v>Mat-Su Borough Schools</v>
      </c>
      <c r="C362" s="26">
        <v>330380</v>
      </c>
      <c r="D362" s="26" t="s">
        <v>282</v>
      </c>
      <c r="E362" s="6">
        <f>IF($A362="","",IFERROR(INDEX(CEPIdentifiedStudentsSummary!$D:$D,MATCH($C362,CEPIdentifiedStudentsSummary!$A:$A,0)),0))</f>
        <v>343</v>
      </c>
      <c r="F362" s="6">
        <f>IF($A362="","",IFERROR(INDEX(CEPIdentifiedStudentsSummary!$C:$C,MATCH($C362,CEPIdentifiedStudentsSummary!$A:$A,0)),0))</f>
        <v>132</v>
      </c>
      <c r="G362" s="5">
        <f t="shared" si="24"/>
        <v>0.38483965014577259</v>
      </c>
      <c r="H362" s="35" t="str">
        <f t="shared" si="21"/>
        <v>X</v>
      </c>
      <c r="I362" s="35" t="str">
        <f t="shared" si="22"/>
        <v/>
      </c>
      <c r="J362" s="41" t="str">
        <f>IF(IFERROR(INDEX(NslpCepGroups!$E:$E,MATCH($C362,NslpCepGroups!$C:$C,0))="Special Assistance - CEP",FALSE),"X","")</f>
        <v>X</v>
      </c>
      <c r="K362" s="42" t="str">
        <f>IF($A362="","",IF($J362="X",INDEX(NslpCepGroups!$H:$H,MATCH($C362,NslpCepGroups!$C:$C,0)),""))</f>
        <v>2018 - 2019</v>
      </c>
      <c r="L362" s="42" t="str">
        <f>IF($A362="","",IF($J362="X",IF(INDEX(NslpCepGroups!$F:$F,MATCH($C362,NslpCepGroups!$C:$C,0))=0,"Indiv. site",INDEX(NslpCepGroups!$F:$F,MATCH($C362,NslpCepGroups!$C:$C,0))),""))</f>
        <v>Group A</v>
      </c>
      <c r="M362" s="42" t="str">
        <f>IF($A362="","",IF($J362="X",INDEX(NslpCepGroups!$I:$I,MATCH($C362,NslpCepGroups!$C:$C,0)),""))</f>
        <v>2021 - 2022</v>
      </c>
      <c r="N362" s="45" t="s">
        <v>792</v>
      </c>
    </row>
    <row r="363" spans="1:14" x14ac:dyDescent="0.25">
      <c r="A363" s="25">
        <v>33</v>
      </c>
      <c r="B363" s="30" t="str">
        <f>IF($A363="","",INDEX('LEA-District wide'!$B:$B,MATCH($A363,'LEA-District wide'!$A:$A,0)))</f>
        <v>Mat-Su Borough Schools</v>
      </c>
      <c r="C363" s="26">
        <v>339050</v>
      </c>
      <c r="D363" s="26" t="s">
        <v>302</v>
      </c>
      <c r="E363" s="6">
        <f>IF($A363="","",IFERROR(INDEX(CEPIdentifiedStudentsSummary!$D:$D,MATCH($C363,CEPIdentifiedStudentsSummary!$A:$A,0)),0))</f>
        <v>403</v>
      </c>
      <c r="F363" s="6">
        <f>IF($A363="","",IFERROR(INDEX(CEPIdentifiedStudentsSummary!$C:$C,MATCH($C363,CEPIdentifiedStudentsSummary!$A:$A,0)),0))</f>
        <v>67</v>
      </c>
      <c r="G363" s="5">
        <f t="shared" si="24"/>
        <v>0.16625310173697269</v>
      </c>
      <c r="H363" s="35" t="str">
        <f t="shared" si="21"/>
        <v/>
      </c>
      <c r="I363" s="35" t="str">
        <f t="shared" si="22"/>
        <v/>
      </c>
      <c r="J363" s="44" t="str">
        <f>IF(IFERROR(INDEX(NslpCepGroups!$E:$E,MATCH($C363,NslpCepGroups!$C:$C,0))="Special Assistance - CEP",FALSE),"X","")</f>
        <v/>
      </c>
      <c r="K363" s="42" t="str">
        <f>IF($A363="","",IF($J363="X",INDEX(NslpCepGroups!$H:$H,MATCH($C363,NslpCepGroups!$C:$C,0)),""))</f>
        <v/>
      </c>
      <c r="L363" s="42" t="str">
        <f>IF($A363="","",IF($J363="X",IF(INDEX(NslpCepGroups!$F:$F,MATCH($C363,NslpCepGroups!$C:$C,0))=0,"Indiv. site",INDEX(NslpCepGroups!$F:$F,MATCH($C363,NslpCepGroups!$C:$C,0))),""))</f>
        <v/>
      </c>
      <c r="M363" s="42" t="str">
        <f>IF($A363="","",IF($J363="X",INDEX(NslpCepGroups!$I:$I,MATCH($C363,NslpCepGroups!$C:$C,0)),""))</f>
        <v/>
      </c>
      <c r="N363" s="45" t="str">
        <f t="shared" si="23"/>
        <v/>
      </c>
    </row>
    <row r="364" spans="1:14" x14ac:dyDescent="0.25">
      <c r="A364" s="25">
        <v>33</v>
      </c>
      <c r="B364" s="30" t="str">
        <f>IF($A364="","",INDEX('LEA-District wide'!$B:$B,MATCH($A364,'LEA-District wide'!$A:$A,0)))</f>
        <v>Mat-Su Borough Schools</v>
      </c>
      <c r="C364" s="26">
        <v>337010</v>
      </c>
      <c r="D364" s="26" t="s">
        <v>292</v>
      </c>
      <c r="E364" s="6">
        <f>IF($A364="","",IFERROR(INDEX(CEPIdentifiedStudentsSummary!$D:$D,MATCH($C364,CEPIdentifiedStudentsSummary!$A:$A,0)),0))</f>
        <v>205</v>
      </c>
      <c r="F364" s="6">
        <f>IF($A364="","",IFERROR(INDEX(CEPIdentifiedStudentsSummary!$C:$C,MATCH($C364,CEPIdentifiedStudentsSummary!$A:$A,0)),0))</f>
        <v>78</v>
      </c>
      <c r="G364" s="5">
        <f t="shared" si="24"/>
        <v>0.38048780487804879</v>
      </c>
      <c r="H364" s="35" t="str">
        <f t="shared" si="21"/>
        <v>X</v>
      </c>
      <c r="I364" s="35" t="str">
        <f t="shared" si="22"/>
        <v/>
      </c>
      <c r="J364" s="44" t="str">
        <f>IF(IFERROR(INDEX(NslpCepGroups!$E:$E,MATCH($C364,NslpCepGroups!$C:$C,0))="Special Assistance - CEP",FALSE),"X","")</f>
        <v>X</v>
      </c>
      <c r="K364" s="42" t="str">
        <f>IF($A364="","",IF($J364="X",INDEX(NslpCepGroups!$H:$H,MATCH($C364,NslpCepGroups!$C:$C,0)),""))</f>
        <v>2018 - 2019</v>
      </c>
      <c r="L364" s="42" t="str">
        <f>IF($A364="","",IF($J364="X",IF(INDEX(NslpCepGroups!$F:$F,MATCH($C364,NslpCepGroups!$C:$C,0))=0,"Indiv. site",INDEX(NslpCepGroups!$F:$F,MATCH($C364,NslpCepGroups!$C:$C,0))),""))</f>
        <v>Group A</v>
      </c>
      <c r="M364" s="42" t="str">
        <f>IF($A364="","",IF($J364="X",INDEX(NslpCepGroups!$I:$I,MATCH($C364,NslpCepGroups!$C:$C,0)),""))</f>
        <v>2021 - 2022</v>
      </c>
      <c r="N364" s="45" t="s">
        <v>792</v>
      </c>
    </row>
    <row r="365" spans="1:14" x14ac:dyDescent="0.25">
      <c r="A365" s="25">
        <v>33</v>
      </c>
      <c r="B365" s="30" t="str">
        <f>IF($A365="","",INDEX('LEA-District wide'!$B:$B,MATCH($A365,'LEA-District wide'!$A:$A,0)))</f>
        <v>Mat-Su Borough Schools</v>
      </c>
      <c r="C365" s="26">
        <v>330350</v>
      </c>
      <c r="D365" s="26" t="s">
        <v>279</v>
      </c>
      <c r="E365" s="6">
        <f>IF($A365="","",IFERROR(INDEX(CEPIdentifiedStudentsSummary!$D:$D,MATCH($C365,CEPIdentifiedStudentsSummary!$A:$A,0)),0))</f>
        <v>265</v>
      </c>
      <c r="F365" s="6">
        <f>IF($A365="","",IFERROR(INDEX(CEPIdentifiedStudentsSummary!$C:$C,MATCH($C365,CEPIdentifiedStudentsSummary!$A:$A,0)),0))</f>
        <v>60</v>
      </c>
      <c r="G365" s="5">
        <f t="shared" si="24"/>
        <v>0.22641509433962265</v>
      </c>
      <c r="H365" s="35" t="str">
        <f t="shared" si="21"/>
        <v/>
      </c>
      <c r="I365" s="35" t="str">
        <f t="shared" si="22"/>
        <v/>
      </c>
      <c r="J365" s="44" t="str">
        <f>IF(IFERROR(INDEX(NslpCepGroups!$E:$E,MATCH($C365,NslpCepGroups!$C:$C,0))="Special Assistance - CEP",FALSE),"X","")</f>
        <v/>
      </c>
      <c r="K365" s="42" t="str">
        <f>IF($A365="","",IF($J365="X",INDEX(NslpCepGroups!$H:$H,MATCH($C365,NslpCepGroups!$C:$C,0)),""))</f>
        <v/>
      </c>
      <c r="L365" s="42" t="str">
        <f>IF($A365="","",IF($J365="X",IF(INDEX(NslpCepGroups!$F:$F,MATCH($C365,NslpCepGroups!$C:$C,0))=0,"Indiv. site",INDEX(NslpCepGroups!$F:$F,MATCH($C365,NslpCepGroups!$C:$C,0))),""))</f>
        <v/>
      </c>
      <c r="M365" s="42" t="str">
        <f>IF($A365="","",IF($J365="X",INDEX(NslpCepGroups!$I:$I,MATCH($C365,NslpCepGroups!$C:$C,0)),""))</f>
        <v/>
      </c>
      <c r="N365" s="45" t="str">
        <f t="shared" si="23"/>
        <v/>
      </c>
    </row>
    <row r="366" spans="1:14" x14ac:dyDescent="0.25">
      <c r="A366" s="25">
        <v>33</v>
      </c>
      <c r="B366" s="30" t="str">
        <f>IF($A366="","",INDEX('LEA-District wide'!$B:$B,MATCH($A366,'LEA-District wide'!$A:$A,0)))</f>
        <v>Mat-Su Borough Schools</v>
      </c>
      <c r="C366" s="26">
        <v>330270</v>
      </c>
      <c r="D366" s="26" t="s">
        <v>272</v>
      </c>
      <c r="E366" s="6">
        <f>IF($A366="","",IFERROR(INDEX(CEPIdentifiedStudentsSummary!$D:$D,MATCH($C366,CEPIdentifiedStudentsSummary!$A:$A,0)),0))</f>
        <v>1038</v>
      </c>
      <c r="F366" s="6">
        <f>IF($A366="","",IFERROR(INDEX(CEPIdentifiedStudentsSummary!$C:$C,MATCH($C366,CEPIdentifiedStudentsSummary!$A:$A,0)),0))</f>
        <v>191</v>
      </c>
      <c r="G366" s="5">
        <f t="shared" si="24"/>
        <v>0.18400770712909442</v>
      </c>
      <c r="H366" s="35" t="str">
        <f t="shared" si="21"/>
        <v/>
      </c>
      <c r="I366" s="35" t="str">
        <f t="shared" si="22"/>
        <v/>
      </c>
      <c r="J366" s="44" t="str">
        <f>IF(IFERROR(INDEX(NslpCepGroups!$E:$E,MATCH($C366,NslpCepGroups!$C:$C,0))="Special Assistance - CEP",FALSE),"X","")</f>
        <v/>
      </c>
      <c r="K366" s="42" t="str">
        <f>IF($A366="","",IF($J366="X",INDEX(NslpCepGroups!$H:$H,MATCH($C366,NslpCepGroups!$C:$C,0)),""))</f>
        <v/>
      </c>
      <c r="L366" s="42" t="str">
        <f>IF($A366="","",IF($J366="X",IF(INDEX(NslpCepGroups!$F:$F,MATCH($C366,NslpCepGroups!$C:$C,0))=0,"Indiv. site",INDEX(NslpCepGroups!$F:$F,MATCH($C366,NslpCepGroups!$C:$C,0))),""))</f>
        <v/>
      </c>
      <c r="M366" s="42" t="str">
        <f>IF($A366="","",IF($J366="X",INDEX(NslpCepGroups!$I:$I,MATCH($C366,NslpCepGroups!$C:$C,0)),""))</f>
        <v/>
      </c>
      <c r="N366" s="45" t="str">
        <f t="shared" si="23"/>
        <v/>
      </c>
    </row>
    <row r="367" spans="1:14" x14ac:dyDescent="0.25">
      <c r="A367" s="25">
        <v>33</v>
      </c>
      <c r="B367" s="30" t="str">
        <f>IF($A367="","",INDEX('LEA-District wide'!$B:$B,MATCH($A367,'LEA-District wide'!$A:$A,0)))</f>
        <v>Mat-Su Borough Schools</v>
      </c>
      <c r="C367" s="26">
        <v>330260</v>
      </c>
      <c r="D367" s="26" t="s">
        <v>271</v>
      </c>
      <c r="E367" s="6">
        <f>IF($A367="","",IFERROR(INDEX(CEPIdentifiedStudentsSummary!$D:$D,MATCH($C367,CEPIdentifiedStudentsSummary!$A:$A,0)),0))</f>
        <v>730</v>
      </c>
      <c r="F367" s="6">
        <f>IF($A367="","",IFERROR(INDEX(CEPIdentifiedStudentsSummary!$C:$C,MATCH($C367,CEPIdentifiedStudentsSummary!$A:$A,0)),0))</f>
        <v>178</v>
      </c>
      <c r="G367" s="5">
        <f t="shared" si="24"/>
        <v>0.24383561643835616</v>
      </c>
      <c r="H367" s="35" t="str">
        <f t="shared" si="21"/>
        <v/>
      </c>
      <c r="I367" s="35" t="str">
        <f t="shared" si="22"/>
        <v/>
      </c>
      <c r="J367" s="44" t="str">
        <f>IF(IFERROR(INDEX(NslpCepGroups!$E:$E,MATCH($C367,NslpCepGroups!$C:$C,0))="Special Assistance - CEP",FALSE),"X","")</f>
        <v/>
      </c>
      <c r="K367" s="42" t="str">
        <f>IF($A367="","",IF($J367="X",INDEX(NslpCepGroups!$H:$H,MATCH($C367,NslpCepGroups!$C:$C,0)),""))</f>
        <v/>
      </c>
      <c r="L367" s="42" t="str">
        <f>IF($A367="","",IF($J367="X",IF(INDEX(NslpCepGroups!$F:$F,MATCH($C367,NslpCepGroups!$C:$C,0))=0,"Indiv. site",INDEX(NslpCepGroups!$F:$F,MATCH($C367,NslpCepGroups!$C:$C,0))),""))</f>
        <v/>
      </c>
      <c r="M367" s="42" t="str">
        <f>IF($A367="","",IF($J367="X",INDEX(NslpCepGroups!$I:$I,MATCH($C367,NslpCepGroups!$C:$C,0)),""))</f>
        <v/>
      </c>
      <c r="N367" s="45" t="str">
        <f t="shared" si="23"/>
        <v/>
      </c>
    </row>
    <row r="368" spans="1:14" x14ac:dyDescent="0.25">
      <c r="A368" s="25">
        <v>33</v>
      </c>
      <c r="B368" s="30" t="str">
        <f>IF($A368="","",INDEX('LEA-District wide'!$B:$B,MATCH($A368,'LEA-District wide'!$A:$A,0)))</f>
        <v>Mat-Su Borough Schools</v>
      </c>
      <c r="C368" s="26">
        <v>330280</v>
      </c>
      <c r="D368" s="26" t="s">
        <v>273</v>
      </c>
      <c r="E368" s="6">
        <f>IF($A368="","",IFERROR(INDEX(CEPIdentifiedStudentsSummary!$D:$D,MATCH($C368,CEPIdentifiedStudentsSummary!$A:$A,0)),0))</f>
        <v>445</v>
      </c>
      <c r="F368" s="6">
        <f>IF($A368="","",IFERROR(INDEX(CEPIdentifiedStudentsSummary!$C:$C,MATCH($C368,CEPIdentifiedStudentsSummary!$A:$A,0)),0))</f>
        <v>113</v>
      </c>
      <c r="G368" s="5">
        <f t="shared" si="24"/>
        <v>0.25393258426966292</v>
      </c>
      <c r="H368" s="35" t="str">
        <f t="shared" si="21"/>
        <v/>
      </c>
      <c r="I368" s="35" t="str">
        <f t="shared" si="22"/>
        <v/>
      </c>
      <c r="J368" s="44" t="str">
        <f>IF(IFERROR(INDEX(NslpCepGroups!$E:$E,MATCH($C368,NslpCepGroups!$C:$C,0))="Special Assistance - CEP",FALSE),"X","")</f>
        <v/>
      </c>
      <c r="K368" s="42" t="str">
        <f>IF($A368="","",IF($J368="X",INDEX(NslpCepGroups!$H:$H,MATCH($C368,NslpCepGroups!$C:$C,0)),""))</f>
        <v/>
      </c>
      <c r="L368" s="42" t="str">
        <f>IF($A368="","",IF($J368="X",IF(INDEX(NslpCepGroups!$F:$F,MATCH($C368,NslpCepGroups!$C:$C,0))=0,"Indiv. site",INDEX(NslpCepGroups!$F:$F,MATCH($C368,NslpCepGroups!$C:$C,0))),""))</f>
        <v/>
      </c>
      <c r="M368" s="42" t="str">
        <f>IF($A368="","",IF($J368="X",INDEX(NslpCepGroups!$I:$I,MATCH($C368,NslpCepGroups!$C:$C,0)),""))</f>
        <v/>
      </c>
      <c r="N368" s="45" t="str">
        <f t="shared" si="23"/>
        <v/>
      </c>
    </row>
    <row r="369" spans="1:14" x14ac:dyDescent="0.25">
      <c r="A369" s="25">
        <v>33</v>
      </c>
      <c r="B369" s="30" t="str">
        <f>IF($A369="","",INDEX('LEA-District wide'!$B:$B,MATCH($A369,'LEA-District wide'!$A:$A,0)))</f>
        <v>Mat-Su Borough Schools</v>
      </c>
      <c r="C369" s="26">
        <v>330550</v>
      </c>
      <c r="D369" s="26" t="s">
        <v>454</v>
      </c>
      <c r="E369" s="6">
        <f>IF($A369="","",IFERROR(INDEX(CEPIdentifiedStudentsSummary!$D:$D,MATCH($C369,CEPIdentifiedStudentsSummary!$A:$A,0)),0))</f>
        <v>386</v>
      </c>
      <c r="F369" s="6">
        <f>IF($A369="","",IFERROR(INDEX(CEPIdentifiedStudentsSummary!$C:$C,MATCH($C369,CEPIdentifiedStudentsSummary!$A:$A,0)),0))</f>
        <v>128</v>
      </c>
      <c r="G369" s="5">
        <f t="shared" si="24"/>
        <v>0.33160621761658032</v>
      </c>
      <c r="H369" s="35" t="str">
        <f t="shared" si="21"/>
        <v>X</v>
      </c>
      <c r="I369" s="35" t="str">
        <f t="shared" si="22"/>
        <v/>
      </c>
      <c r="J369" s="44" t="str">
        <f>IF(IFERROR(INDEX(NslpCepGroups!$E:$E,MATCH($C369,NslpCepGroups!$C:$C,0))="Special Assistance - CEP",FALSE),"X","")</f>
        <v>X</v>
      </c>
      <c r="K369" s="42" t="str">
        <f>IF($A369="","",IF($J369="X",INDEX(NslpCepGroups!$H:$H,MATCH($C369,NslpCepGroups!$C:$C,0)),""))</f>
        <v>2020 - 2021</v>
      </c>
      <c r="L369" s="42" t="str">
        <f>IF($A369="","",IF($J369="X",IF(INDEX(NslpCepGroups!$F:$F,MATCH($C369,NslpCepGroups!$C:$C,0))=0,"Indiv. site",INDEX(NslpCepGroups!$F:$F,MATCH($C369,NslpCepGroups!$C:$C,0))),""))</f>
        <v>Group C</v>
      </c>
      <c r="M369" s="42" t="str">
        <f>IF($A369="","",IF($J369="X",INDEX(NslpCepGroups!$I:$I,MATCH($C369,NslpCepGroups!$C:$C,0)),""))</f>
        <v>2023 - 2024</v>
      </c>
      <c r="N369" s="45" t="str">
        <f t="shared" si="23"/>
        <v/>
      </c>
    </row>
    <row r="370" spans="1:14" x14ac:dyDescent="0.25">
      <c r="A370" s="25">
        <v>33</v>
      </c>
      <c r="B370" s="30" t="str">
        <f>IF($A370="","",INDEX('LEA-District wide'!$B:$B,MATCH($A370,'LEA-District wide'!$A:$A,0)))</f>
        <v>Mat-Su Borough Schools</v>
      </c>
      <c r="C370" s="26">
        <v>330290</v>
      </c>
      <c r="D370" s="26" t="s">
        <v>274</v>
      </c>
      <c r="E370" s="6">
        <f>IF($A370="","",IFERROR(INDEX(CEPIdentifiedStudentsSummary!$D:$D,MATCH($C370,CEPIdentifiedStudentsSummary!$A:$A,0)),0))</f>
        <v>414</v>
      </c>
      <c r="F370" s="6">
        <f>IF($A370="","",IFERROR(INDEX(CEPIdentifiedStudentsSummary!$C:$C,MATCH($C370,CEPIdentifiedStudentsSummary!$A:$A,0)),0))</f>
        <v>114</v>
      </c>
      <c r="G370" s="5">
        <f t="shared" si="24"/>
        <v>0.27536231884057971</v>
      </c>
      <c r="H370" s="35" t="str">
        <f t="shared" si="21"/>
        <v/>
      </c>
      <c r="I370" s="35" t="str">
        <f t="shared" si="22"/>
        <v/>
      </c>
      <c r="J370" s="44" t="str">
        <f>IF(IFERROR(INDEX(NslpCepGroups!$E:$E,MATCH($C370,NslpCepGroups!$C:$C,0))="Special Assistance - CEP",FALSE),"X","")</f>
        <v/>
      </c>
      <c r="K370" s="42" t="str">
        <f>IF($A370="","",IF($J370="X",INDEX(NslpCepGroups!$H:$H,MATCH($C370,NslpCepGroups!$C:$C,0)),""))</f>
        <v/>
      </c>
      <c r="L370" s="42" t="str">
        <f>IF($A370="","",IF($J370="X",IF(INDEX(NslpCepGroups!$F:$F,MATCH($C370,NslpCepGroups!$C:$C,0))=0,"Indiv. site",INDEX(NslpCepGroups!$F:$F,MATCH($C370,NslpCepGroups!$C:$C,0))),""))</f>
        <v/>
      </c>
      <c r="M370" s="42" t="str">
        <f>IF($A370="","",IF($J370="X",INDEX(NslpCepGroups!$I:$I,MATCH($C370,NslpCepGroups!$C:$C,0)),""))</f>
        <v/>
      </c>
      <c r="N370" s="45" t="str">
        <f t="shared" si="23"/>
        <v/>
      </c>
    </row>
    <row r="371" spans="1:14" x14ac:dyDescent="0.25">
      <c r="A371" s="25">
        <v>33</v>
      </c>
      <c r="B371" s="30" t="str">
        <f>IF($A371="","",INDEX('LEA-District wide'!$B:$B,MATCH($A371,'LEA-District wide'!$A:$A,0)))</f>
        <v>Mat-Su Borough Schools</v>
      </c>
      <c r="C371" s="26">
        <v>330530</v>
      </c>
      <c r="D371" s="26" t="s">
        <v>290</v>
      </c>
      <c r="E371" s="6">
        <f>IF($A371="","",IFERROR(INDEX(CEPIdentifiedStudentsSummary!$D:$D,MATCH($C371,CEPIdentifiedStudentsSummary!$A:$A,0)),0))</f>
        <v>476</v>
      </c>
      <c r="F371" s="6">
        <f>IF($A371="","",IFERROR(INDEX(CEPIdentifiedStudentsSummary!$C:$C,MATCH($C371,CEPIdentifiedStudentsSummary!$A:$A,0)),0))</f>
        <v>69</v>
      </c>
      <c r="G371" s="5">
        <f t="shared" si="24"/>
        <v>0.14495798319327732</v>
      </c>
      <c r="H371" s="35" t="str">
        <f t="shared" si="21"/>
        <v/>
      </c>
      <c r="I371" s="35" t="str">
        <f t="shared" si="22"/>
        <v/>
      </c>
      <c r="J371" s="44" t="str">
        <f>IF(IFERROR(INDEX(NslpCepGroups!$E:$E,MATCH($C371,NslpCepGroups!$C:$C,0))="Special Assistance - CEP",FALSE),"X","")</f>
        <v/>
      </c>
      <c r="K371" s="42" t="str">
        <f>IF($A371="","",IF($J371="X",INDEX(NslpCepGroups!$H:$H,MATCH($C371,NslpCepGroups!$C:$C,0)),""))</f>
        <v/>
      </c>
      <c r="L371" s="42" t="str">
        <f>IF($A371="","",IF($J371="X",IF(INDEX(NslpCepGroups!$F:$F,MATCH($C371,NslpCepGroups!$C:$C,0))=0,"Indiv. site",INDEX(NslpCepGroups!$F:$F,MATCH($C371,NslpCepGroups!$C:$C,0))),""))</f>
        <v/>
      </c>
      <c r="M371" s="42" t="str">
        <f>IF($A371="","",IF($J371="X",INDEX(NslpCepGroups!$I:$I,MATCH($C371,NslpCepGroups!$C:$C,0)),""))</f>
        <v/>
      </c>
      <c r="N371" s="45" t="str">
        <f t="shared" si="23"/>
        <v/>
      </c>
    </row>
    <row r="372" spans="1:14" x14ac:dyDescent="0.25">
      <c r="A372" s="25">
        <v>33</v>
      </c>
      <c r="B372" s="30" t="str">
        <f>IF($A372="","",INDEX('LEA-District wide'!$B:$B,MATCH($A372,'LEA-District wide'!$A:$A,0)))</f>
        <v>Mat-Su Borough Schools</v>
      </c>
      <c r="C372" s="26">
        <v>339040</v>
      </c>
      <c r="D372" s="26" t="s">
        <v>301</v>
      </c>
      <c r="E372" s="6">
        <f>IF($A372="","",IFERROR(INDEX(CEPIdentifiedStudentsSummary!$D:$D,MATCH($C372,CEPIdentifiedStudentsSummary!$A:$A,0)),0))</f>
        <v>314</v>
      </c>
      <c r="F372" s="6">
        <f>IF($A372="","",IFERROR(INDEX(CEPIdentifiedStudentsSummary!$C:$C,MATCH($C372,CEPIdentifiedStudentsSummary!$A:$A,0)),0))</f>
        <v>47</v>
      </c>
      <c r="G372" s="5">
        <f t="shared" si="24"/>
        <v>0.14968152866242038</v>
      </c>
      <c r="H372" s="35" t="str">
        <f t="shared" si="21"/>
        <v/>
      </c>
      <c r="I372" s="35" t="str">
        <f t="shared" si="22"/>
        <v/>
      </c>
      <c r="J372" s="44" t="str">
        <f>IF(IFERROR(INDEX(NslpCepGroups!$E:$E,MATCH($C372,NslpCepGroups!$C:$C,0))="Special Assistance - CEP",FALSE),"X","")</f>
        <v/>
      </c>
      <c r="K372" s="42" t="str">
        <f>IF($A372="","",IF($J372="X",INDEX(NslpCepGroups!$H:$H,MATCH($C372,NslpCepGroups!$C:$C,0)),""))</f>
        <v/>
      </c>
      <c r="L372" s="42" t="str">
        <f>IF($A372="","",IF($J372="X",IF(INDEX(NslpCepGroups!$F:$F,MATCH($C372,NslpCepGroups!$C:$C,0))=0,"Indiv. site",INDEX(NslpCepGroups!$F:$F,MATCH($C372,NslpCepGroups!$C:$C,0))),""))</f>
        <v/>
      </c>
      <c r="M372" s="42" t="str">
        <f>IF($A372="","",IF($J372="X",INDEX(NslpCepGroups!$I:$I,MATCH($C372,NslpCepGroups!$C:$C,0)),""))</f>
        <v/>
      </c>
      <c r="N372" s="45" t="str">
        <f t="shared" si="23"/>
        <v/>
      </c>
    </row>
    <row r="373" spans="1:14" x14ac:dyDescent="0.25">
      <c r="A373" s="25">
        <v>33</v>
      </c>
      <c r="B373" s="30" t="str">
        <f>IF($A373="","",INDEX('LEA-District wide'!$B:$B,MATCH($A373,'LEA-District wide'!$A:$A,0)))</f>
        <v>Mat-Su Borough Schools</v>
      </c>
      <c r="C373" s="26">
        <v>330030</v>
      </c>
      <c r="D373" s="26" t="s">
        <v>261</v>
      </c>
      <c r="E373" s="6">
        <f>IF($A373="","",IFERROR(INDEX(CEPIdentifiedStudentsSummary!$D:$D,MATCH($C373,CEPIdentifiedStudentsSummary!$A:$A,0)),0))</f>
        <v>32</v>
      </c>
      <c r="F373" s="6">
        <f>IF($A373="","",IFERROR(INDEX(CEPIdentifiedStudentsSummary!$C:$C,MATCH($C373,CEPIdentifiedStudentsSummary!$A:$A,0)),0))</f>
        <v>4</v>
      </c>
      <c r="G373" s="5">
        <f t="shared" si="24"/>
        <v>0.125</v>
      </c>
      <c r="H373" s="35" t="str">
        <f t="shared" si="21"/>
        <v/>
      </c>
      <c r="I373" s="35" t="str">
        <f t="shared" si="22"/>
        <v/>
      </c>
      <c r="J373" s="44" t="str">
        <f>IF(IFERROR(INDEX(NslpCepGroups!$E:$E,MATCH($C373,NslpCepGroups!$C:$C,0))="Special Assistance - CEP",FALSE),"X","")</f>
        <v/>
      </c>
      <c r="K373" s="42" t="str">
        <f>IF($A373="","",IF($J373="X",INDEX(NslpCepGroups!$H:$H,MATCH($C373,NslpCepGroups!$C:$C,0)),""))</f>
        <v/>
      </c>
      <c r="L373" s="42" t="str">
        <f>IF($A373="","",IF($J373="X",IF(INDEX(NslpCepGroups!$F:$F,MATCH($C373,NslpCepGroups!$C:$C,0))=0,"Indiv. site",INDEX(NslpCepGroups!$F:$F,MATCH($C373,NslpCepGroups!$C:$C,0))),""))</f>
        <v/>
      </c>
      <c r="M373" s="42" t="str">
        <f>IF($A373="","",IF($J373="X",INDEX(NslpCepGroups!$I:$I,MATCH($C373,NslpCepGroups!$C:$C,0)),""))</f>
        <v/>
      </c>
      <c r="N373" s="45" t="str">
        <f t="shared" si="23"/>
        <v/>
      </c>
    </row>
    <row r="374" spans="1:14" x14ac:dyDescent="0.25">
      <c r="A374" s="25">
        <v>33</v>
      </c>
      <c r="B374" s="30" t="str">
        <f>IF($A374="","",INDEX('LEA-District wide'!$B:$B,MATCH($A374,'LEA-District wide'!$A:$A,0)))</f>
        <v>Mat-Su Borough Schools</v>
      </c>
      <c r="C374" s="26">
        <v>330390</v>
      </c>
      <c r="D374" s="26" t="s">
        <v>283</v>
      </c>
      <c r="E374" s="6">
        <f>IF($A374="","",IFERROR(INDEX(CEPIdentifiedStudentsSummary!$D:$D,MATCH($C374,CEPIdentifiedStudentsSummary!$A:$A,0)),0))</f>
        <v>306</v>
      </c>
      <c r="F374" s="6">
        <f>IF($A374="","",IFERROR(INDEX(CEPIdentifiedStudentsSummary!$C:$C,MATCH($C374,CEPIdentifiedStudentsSummary!$A:$A,0)),0))</f>
        <v>80</v>
      </c>
      <c r="G374" s="5">
        <f t="shared" si="24"/>
        <v>0.26143790849673204</v>
      </c>
      <c r="H374" s="35" t="str">
        <f t="shared" si="21"/>
        <v/>
      </c>
      <c r="I374" s="35" t="str">
        <f t="shared" si="22"/>
        <v/>
      </c>
      <c r="J374" s="44" t="str">
        <f>IF(IFERROR(INDEX(NslpCepGroups!$E:$E,MATCH($C374,NslpCepGroups!$C:$C,0))="Special Assistance - CEP",FALSE),"X","")</f>
        <v/>
      </c>
      <c r="K374" s="42" t="str">
        <f>IF($A374="","",IF($J374="X",INDEX(NslpCepGroups!$H:$H,MATCH($C374,NslpCepGroups!$C:$C,0)),""))</f>
        <v/>
      </c>
      <c r="L374" s="42" t="str">
        <f>IF($A374="","",IF($J374="X",IF(INDEX(NslpCepGroups!$F:$F,MATCH($C374,NslpCepGroups!$C:$C,0))=0,"Indiv. site",INDEX(NslpCepGroups!$F:$F,MATCH($C374,NslpCepGroups!$C:$C,0))),""))</f>
        <v/>
      </c>
      <c r="M374" s="42" t="str">
        <f>IF($A374="","",IF($J374="X",INDEX(NslpCepGroups!$I:$I,MATCH($C374,NslpCepGroups!$C:$C,0)),""))</f>
        <v/>
      </c>
      <c r="N374" s="45" t="str">
        <f t="shared" si="23"/>
        <v/>
      </c>
    </row>
    <row r="375" spans="1:14" x14ac:dyDescent="0.25">
      <c r="A375" s="25">
        <v>33</v>
      </c>
      <c r="B375" s="30" t="str">
        <f>IF($A375="","",INDEX('LEA-District wide'!$B:$B,MATCH($A375,'LEA-District wide'!$A:$A,0)))</f>
        <v>Mat-Su Borough Schools</v>
      </c>
      <c r="C375" s="26">
        <v>330250</v>
      </c>
      <c r="D375" s="26" t="s">
        <v>452</v>
      </c>
      <c r="E375" s="6">
        <f>IF($A375="","",IFERROR(INDEX(CEPIdentifiedStudentsSummary!$D:$D,MATCH($C375,CEPIdentifiedStudentsSummary!$A:$A,0)),0))</f>
        <v>321</v>
      </c>
      <c r="F375" s="6">
        <f>IF($A375="","",IFERROR(INDEX(CEPIdentifiedStudentsSummary!$C:$C,MATCH($C375,CEPIdentifiedStudentsSummary!$A:$A,0)),0))</f>
        <v>97</v>
      </c>
      <c r="G375" s="5">
        <f t="shared" si="24"/>
        <v>0.30218068535825543</v>
      </c>
      <c r="H375" s="35" t="str">
        <f t="shared" si="21"/>
        <v>X</v>
      </c>
      <c r="I375" s="35" t="str">
        <f t="shared" si="22"/>
        <v/>
      </c>
      <c r="J375" s="44" t="str">
        <f>IF(IFERROR(INDEX(NslpCepGroups!$E:$E,MATCH($C375,NslpCepGroups!$C:$C,0))="Special Assistance - CEP",FALSE),"X","")</f>
        <v>X</v>
      </c>
      <c r="K375" s="42" t="str">
        <f>IF($A375="","",IF($J375="X",INDEX(NslpCepGroups!$H:$H,MATCH($C375,NslpCepGroups!$C:$C,0)),""))</f>
        <v>2018 - 2019</v>
      </c>
      <c r="L375" s="42" t="str">
        <f>IF($A375="","",IF($J375="X",IF(INDEX(NslpCepGroups!$F:$F,MATCH($C375,NslpCepGroups!$C:$C,0))=0,"Indiv. site",INDEX(NslpCepGroups!$F:$F,MATCH($C375,NslpCepGroups!$C:$C,0))),""))</f>
        <v>Group B</v>
      </c>
      <c r="M375" s="42" t="str">
        <f>IF($A375="","",IF($J375="X",INDEX(NslpCepGroups!$I:$I,MATCH($C375,NslpCepGroups!$C:$C,0)),""))</f>
        <v>2021 - 2022</v>
      </c>
      <c r="N375" s="45" t="s">
        <v>792</v>
      </c>
    </row>
    <row r="376" spans="1:14" x14ac:dyDescent="0.25">
      <c r="A376" s="25">
        <v>33</v>
      </c>
      <c r="B376" s="30" t="str">
        <f>IF($A376="","",INDEX('LEA-District wide'!$B:$B,MATCH($A376,'LEA-District wide'!$A:$A,0)))</f>
        <v>Mat-Su Borough Schools</v>
      </c>
      <c r="C376" s="26">
        <v>330450</v>
      </c>
      <c r="D376" s="26" t="s">
        <v>665</v>
      </c>
      <c r="E376" s="6">
        <f>IF($A376="","",IFERROR(INDEX(CEPIdentifiedStudentsSummary!$D:$D,MATCH($C376,CEPIdentifiedStudentsSummary!$A:$A,0)),0))</f>
        <v>316</v>
      </c>
      <c r="F376" s="6">
        <f>IF($A376="","",IFERROR(INDEX(CEPIdentifiedStudentsSummary!$C:$C,MATCH($C376,CEPIdentifiedStudentsSummary!$A:$A,0)),0))</f>
        <v>121</v>
      </c>
      <c r="G376" s="5">
        <f t="shared" si="24"/>
        <v>0.38291139240506328</v>
      </c>
      <c r="H376" s="35" t="str">
        <f t="shared" si="21"/>
        <v>X</v>
      </c>
      <c r="I376" s="35" t="str">
        <f t="shared" si="22"/>
        <v/>
      </c>
      <c r="J376" s="44" t="str">
        <f>IF(IFERROR(INDEX(NslpCepGroups!$E:$E,MATCH($C376,NslpCepGroups!$C:$C,0))="Special Assistance - CEP",FALSE),"X","")</f>
        <v>X</v>
      </c>
      <c r="K376" s="42" t="str">
        <f>IF($A376="","",IF($J376="X",INDEX(NslpCepGroups!$H:$H,MATCH($C376,NslpCepGroups!$C:$C,0)),""))</f>
        <v>2022 - 2023</v>
      </c>
      <c r="L376" s="42" t="str">
        <f>IF($A376="","",IF($J376="X",IF(INDEX(NslpCepGroups!$F:$F,MATCH($C376,NslpCepGroups!$C:$C,0))=0,"Indiv. site",INDEX(NslpCepGroups!$F:$F,MATCH($C376,NslpCepGroups!$C:$C,0))),""))</f>
        <v>Indiv. site</v>
      </c>
      <c r="M376" s="42" t="str">
        <f>IF($A376="","",IF($J376="X",INDEX(NslpCepGroups!$I:$I,MATCH($C376,NslpCepGroups!$C:$C,0)),""))</f>
        <v>2025 - 2026</v>
      </c>
      <c r="N376" s="45" t="str">
        <f t="shared" si="23"/>
        <v/>
      </c>
    </row>
    <row r="377" spans="1:14" x14ac:dyDescent="0.25">
      <c r="A377" s="25">
        <v>33</v>
      </c>
      <c r="B377" s="30" t="str">
        <f>IF($A377="","",INDEX('LEA-District wide'!$B:$B,MATCH($A377,'LEA-District wide'!$A:$A,0)))</f>
        <v>Mat-Su Borough Schools</v>
      </c>
      <c r="C377" s="26">
        <v>330040</v>
      </c>
      <c r="D377" s="26" t="s">
        <v>262</v>
      </c>
      <c r="E377" s="6">
        <f>IF($A377="","",IFERROR(INDEX(CEPIdentifiedStudentsSummary!$D:$D,MATCH($C377,CEPIdentifiedStudentsSummary!$A:$A,0)),0))</f>
        <v>418</v>
      </c>
      <c r="F377" s="6">
        <f>IF($A377="","",IFERROR(INDEX(CEPIdentifiedStudentsSummary!$C:$C,MATCH($C377,CEPIdentifiedStudentsSummary!$A:$A,0)),0))</f>
        <v>158</v>
      </c>
      <c r="G377" s="5">
        <f t="shared" si="24"/>
        <v>0.37799043062200954</v>
      </c>
      <c r="H377" s="35" t="str">
        <f t="shared" si="21"/>
        <v>X</v>
      </c>
      <c r="I377" s="35" t="str">
        <f t="shared" si="22"/>
        <v/>
      </c>
      <c r="J377" s="44" t="str">
        <f>IF(IFERROR(INDEX(NslpCepGroups!$E:$E,MATCH($C377,NslpCepGroups!$C:$C,0))="Special Assistance - CEP",FALSE),"X","")</f>
        <v>X</v>
      </c>
      <c r="K377" s="42" t="str">
        <f>IF($A377="","",IF($J377="X",INDEX(NslpCepGroups!$H:$H,MATCH($C377,NslpCepGroups!$C:$C,0)),""))</f>
        <v>2018 - 2019</v>
      </c>
      <c r="L377" s="42" t="str">
        <f>IF($A377="","",IF($J377="X",IF(INDEX(NslpCepGroups!$F:$F,MATCH($C377,NslpCepGroups!$C:$C,0))=0,"Indiv. site",INDEX(NslpCepGroups!$F:$F,MATCH($C377,NslpCepGroups!$C:$C,0))),""))</f>
        <v>Group B</v>
      </c>
      <c r="M377" s="42" t="str">
        <f>IF($A377="","",IF($J377="X",INDEX(NslpCepGroups!$I:$I,MATCH($C377,NslpCepGroups!$C:$C,0)),""))</f>
        <v>2021 - 2022</v>
      </c>
      <c r="N377" s="45" t="s">
        <v>792</v>
      </c>
    </row>
    <row r="378" spans="1:14" x14ac:dyDescent="0.25">
      <c r="A378" s="25">
        <v>33</v>
      </c>
      <c r="B378" s="30" t="str">
        <f>IF($A378="","",INDEX('LEA-District wide'!$B:$B,MATCH($A378,'LEA-District wide'!$A:$A,0)))</f>
        <v>Mat-Su Borough Schools</v>
      </c>
      <c r="C378" s="26">
        <v>330540</v>
      </c>
      <c r="D378" s="26" t="s">
        <v>453</v>
      </c>
      <c r="E378" s="6">
        <f>IF($A378="","",IFERROR(INDEX(CEPIdentifiedStudentsSummary!$D:$D,MATCH($C378,CEPIdentifiedStudentsSummary!$A:$A,0)),0))</f>
        <v>520</v>
      </c>
      <c r="F378" s="6">
        <f>IF($A378="","",IFERROR(INDEX(CEPIdentifiedStudentsSummary!$C:$C,MATCH($C378,CEPIdentifiedStudentsSummary!$A:$A,0)),0))</f>
        <v>166</v>
      </c>
      <c r="G378" s="5">
        <f t="shared" si="24"/>
        <v>0.31923076923076921</v>
      </c>
      <c r="H378" s="35" t="str">
        <f t="shared" si="21"/>
        <v>X</v>
      </c>
      <c r="I378" s="35" t="str">
        <f t="shared" si="22"/>
        <v/>
      </c>
      <c r="J378" s="44" t="str">
        <f>IF(IFERROR(INDEX(NslpCepGroups!$E:$E,MATCH($C378,NslpCepGroups!$C:$C,0))="Special Assistance - CEP",FALSE),"X","")</f>
        <v>X</v>
      </c>
      <c r="K378" s="42" t="str">
        <f>IF($A378="","",IF($J378="X",INDEX(NslpCepGroups!$H:$H,MATCH($C378,NslpCepGroups!$C:$C,0)),""))</f>
        <v>2020 - 2021</v>
      </c>
      <c r="L378" s="42" t="str">
        <f>IF($A378="","",IF($J378="X",IF(INDEX(NslpCepGroups!$F:$F,MATCH($C378,NslpCepGroups!$C:$C,0))=0,"Indiv. site",INDEX(NslpCepGroups!$F:$F,MATCH($C378,NslpCepGroups!$C:$C,0))),""))</f>
        <v>Group C</v>
      </c>
      <c r="M378" s="42" t="str">
        <f>IF($A378="","",IF($J378="X",INDEX(NslpCepGroups!$I:$I,MATCH($C378,NslpCepGroups!$C:$C,0)),""))</f>
        <v>2023 - 2024</v>
      </c>
      <c r="N378" s="45" t="str">
        <f t="shared" si="23"/>
        <v/>
      </c>
    </row>
    <row r="379" spans="1:14" x14ac:dyDescent="0.25">
      <c r="A379" s="25">
        <v>33</v>
      </c>
      <c r="B379" s="30" t="str">
        <f>IF($A379="","",INDEX('LEA-District wide'!$B:$B,MATCH($A379,'LEA-District wide'!$A:$A,0)))</f>
        <v>Mat-Su Borough Schools</v>
      </c>
      <c r="C379" s="26">
        <v>330500</v>
      </c>
      <c r="D379" s="26" t="s">
        <v>287</v>
      </c>
      <c r="E379" s="6">
        <f>IF($A379="","",IFERROR(INDEX(CEPIdentifiedStudentsSummary!$D:$D,MATCH($C379,CEPIdentifiedStudentsSummary!$A:$A,0)),0))</f>
        <v>511</v>
      </c>
      <c r="F379" s="6">
        <f>IF($A379="","",IFERROR(INDEX(CEPIdentifiedStudentsSummary!$C:$C,MATCH($C379,CEPIdentifiedStudentsSummary!$A:$A,0)),0))</f>
        <v>166</v>
      </c>
      <c r="G379" s="5">
        <f t="shared" si="24"/>
        <v>0.32485322896281799</v>
      </c>
      <c r="H379" s="35" t="str">
        <f t="shared" si="21"/>
        <v>X</v>
      </c>
      <c r="I379" s="35" t="str">
        <f t="shared" si="22"/>
        <v/>
      </c>
      <c r="J379" s="44" t="str">
        <f>IF(IFERROR(INDEX(NslpCepGroups!$E:$E,MATCH($C379,NslpCepGroups!$C:$C,0))="Special Assistance - CEP",FALSE),"X","")</f>
        <v/>
      </c>
      <c r="K379" s="42" t="str">
        <f>IF($A379="","",IF($J379="X",INDEX(NslpCepGroups!$H:$H,MATCH($C379,NslpCepGroups!$C:$C,0)),""))</f>
        <v/>
      </c>
      <c r="L379" s="42" t="str">
        <f>IF($A379="","",IF($J379="X",IF(INDEX(NslpCepGroups!$F:$F,MATCH($C379,NslpCepGroups!$C:$C,0))=0,"Indiv. site",INDEX(NslpCepGroups!$F:$F,MATCH($C379,NslpCepGroups!$C:$C,0))),""))</f>
        <v/>
      </c>
      <c r="M379" s="42" t="str">
        <f>IF($A379="","",IF($J379="X",INDEX(NslpCepGroups!$I:$I,MATCH($C379,NslpCepGroups!$C:$C,0)),""))</f>
        <v/>
      </c>
      <c r="N379" s="45" t="str">
        <f t="shared" si="23"/>
        <v/>
      </c>
    </row>
    <row r="380" spans="1:14" x14ac:dyDescent="0.25">
      <c r="A380" s="25">
        <v>33</v>
      </c>
      <c r="B380" s="30" t="str">
        <f>IF($A380="","",INDEX('LEA-District wide'!$B:$B,MATCH($A380,'LEA-District wide'!$A:$A,0)))</f>
        <v>Mat-Su Borough Schools</v>
      </c>
      <c r="C380" s="26">
        <v>338030</v>
      </c>
      <c r="D380" s="26" t="s">
        <v>666</v>
      </c>
      <c r="E380" s="6">
        <f>IF($A380="","",IFERROR(INDEX(CEPIdentifiedStudentsSummary!$D:$D,MATCH($C380,CEPIdentifiedStudentsSummary!$A:$A,0)),0))</f>
        <v>0</v>
      </c>
      <c r="F380" s="6">
        <f>IF($A380="","",IFERROR(INDEX(CEPIdentifiedStudentsSummary!$C:$C,MATCH($C380,CEPIdentifiedStudentsSummary!$A:$A,0)),0))</f>
        <v>0</v>
      </c>
      <c r="G380" s="5" t="str">
        <f t="shared" si="24"/>
        <v>N/A</v>
      </c>
      <c r="H380" s="35" t="str">
        <f t="shared" si="21"/>
        <v/>
      </c>
      <c r="I380" s="35" t="str">
        <f t="shared" si="22"/>
        <v/>
      </c>
      <c r="J380" s="44" t="str">
        <f>IF(IFERROR(INDEX(NslpCepGroups!$E:$E,MATCH($C380,NslpCepGroups!$C:$C,0))="Special Assistance - CEP",FALSE),"X","")</f>
        <v/>
      </c>
      <c r="K380" s="42" t="str">
        <f>IF($A380="","",IF($J380="X",INDEX(NslpCepGroups!$H:$H,MATCH($C380,NslpCepGroups!$C:$C,0)),""))</f>
        <v/>
      </c>
      <c r="L380" s="42" t="str">
        <f>IF($A380="","",IF($J380="X",IF(INDEX(NslpCepGroups!$F:$F,MATCH($C380,NslpCepGroups!$C:$C,0))=0,"Indiv. site",INDEX(NslpCepGroups!$F:$F,MATCH($C380,NslpCepGroups!$C:$C,0))),""))</f>
        <v/>
      </c>
      <c r="M380" s="42" t="str">
        <f>IF($A380="","",IF($J380="X",INDEX(NslpCepGroups!$I:$I,MATCH($C380,NslpCepGroups!$C:$C,0)),""))</f>
        <v/>
      </c>
      <c r="N380" s="45" t="str">
        <f t="shared" si="23"/>
        <v/>
      </c>
    </row>
    <row r="381" spans="1:14" x14ac:dyDescent="0.25">
      <c r="A381" s="25">
        <v>33</v>
      </c>
      <c r="B381" s="30" t="str">
        <f>IF($A381="","",INDEX('LEA-District wide'!$B:$B,MATCH($A381,'LEA-District wide'!$A:$A,0)))</f>
        <v>Mat-Su Borough Schools</v>
      </c>
      <c r="C381" s="26">
        <v>339060</v>
      </c>
      <c r="D381" s="26" t="s">
        <v>667</v>
      </c>
      <c r="E381" s="6">
        <f>IF($A381="","",IFERROR(INDEX(CEPIdentifiedStudentsSummary!$D:$D,MATCH($C381,CEPIdentifiedStudentsSummary!$A:$A,0)),0))</f>
        <v>137</v>
      </c>
      <c r="F381" s="6">
        <f>IF($A381="","",IFERROR(INDEX(CEPIdentifiedStudentsSummary!$C:$C,MATCH($C381,CEPIdentifiedStudentsSummary!$A:$A,0)),0))</f>
        <v>74</v>
      </c>
      <c r="G381" s="5">
        <f t="shared" si="24"/>
        <v>0.54014598540145986</v>
      </c>
      <c r="H381" s="35" t="str">
        <f t="shared" si="21"/>
        <v/>
      </c>
      <c r="I381" s="35" t="str">
        <f t="shared" si="22"/>
        <v>X</v>
      </c>
      <c r="J381" s="44" t="str">
        <f>IF(IFERROR(INDEX(NslpCepGroups!$E:$E,MATCH($C381,NslpCepGroups!$C:$C,0))="Special Assistance - CEP",FALSE),"X","")</f>
        <v/>
      </c>
      <c r="K381" s="42" t="str">
        <f>IF($A381="","",IF($J381="X",INDEX(NslpCepGroups!$H:$H,MATCH($C381,NslpCepGroups!$C:$C,0)),""))</f>
        <v/>
      </c>
      <c r="L381" s="42" t="str">
        <f>IF($A381="","",IF($J381="X",IF(INDEX(NslpCepGroups!$F:$F,MATCH($C381,NslpCepGroups!$C:$C,0))=0,"Indiv. site",INDEX(NslpCepGroups!$F:$F,MATCH($C381,NslpCepGroups!$C:$C,0))),""))</f>
        <v/>
      </c>
      <c r="M381" s="42" t="str">
        <f>IF($A381="","",IF($J381="X",INDEX(NslpCepGroups!$I:$I,MATCH($C381,NslpCepGroups!$C:$C,0)),""))</f>
        <v/>
      </c>
      <c r="N381" s="45" t="str">
        <f t="shared" si="23"/>
        <v/>
      </c>
    </row>
    <row r="382" spans="1:14" x14ac:dyDescent="0.25">
      <c r="A382" s="25">
        <v>33</v>
      </c>
      <c r="B382" s="30" t="str">
        <f>IF($A382="","",INDEX('LEA-District wide'!$B:$B,MATCH($A382,'LEA-District wide'!$A:$A,0)))</f>
        <v>Mat-Su Borough Schools</v>
      </c>
      <c r="C382" s="26">
        <v>330510</v>
      </c>
      <c r="D382" s="26" t="s">
        <v>288</v>
      </c>
      <c r="E382" s="6">
        <f>IF($A382="","",IFERROR(INDEX(CEPIdentifiedStudentsSummary!$D:$D,MATCH($C382,CEPIdentifiedStudentsSummary!$A:$A,0)),0))</f>
        <v>250</v>
      </c>
      <c r="F382" s="6">
        <f>IF($A382="","",IFERROR(INDEX(CEPIdentifiedStudentsSummary!$C:$C,MATCH($C382,CEPIdentifiedStudentsSummary!$A:$A,0)),0))</f>
        <v>79</v>
      </c>
      <c r="G382" s="5">
        <f t="shared" si="24"/>
        <v>0.316</v>
      </c>
      <c r="H382" s="35" t="str">
        <f t="shared" si="21"/>
        <v>X</v>
      </c>
      <c r="I382" s="35" t="str">
        <f t="shared" si="22"/>
        <v/>
      </c>
      <c r="J382" s="44" t="str">
        <f>IF(IFERROR(INDEX(NslpCepGroups!$E:$E,MATCH($C382,NslpCepGroups!$C:$C,0))="Special Assistance - CEP",FALSE),"X","")</f>
        <v/>
      </c>
      <c r="K382" s="42" t="str">
        <f>IF($A382="","",IF($J382="X",INDEX(NslpCepGroups!$H:$H,MATCH($C382,NslpCepGroups!$C:$C,0)),""))</f>
        <v/>
      </c>
      <c r="L382" s="42" t="str">
        <f>IF($A382="","",IF($J382="X",IF(INDEX(NslpCepGroups!$F:$F,MATCH($C382,NslpCepGroups!$C:$C,0))=0,"Indiv. site",INDEX(NslpCepGroups!$F:$F,MATCH($C382,NslpCepGroups!$C:$C,0))),""))</f>
        <v/>
      </c>
      <c r="M382" s="42" t="str">
        <f>IF($A382="","",IF($J382="X",INDEX(NslpCepGroups!$I:$I,MATCH($C382,NslpCepGroups!$C:$C,0)),""))</f>
        <v/>
      </c>
      <c r="N382" s="45" t="str">
        <f t="shared" si="23"/>
        <v/>
      </c>
    </row>
    <row r="383" spans="1:14" x14ac:dyDescent="0.25">
      <c r="A383" s="25">
        <v>33</v>
      </c>
      <c r="B383" s="30" t="str">
        <f>IF($A383="","",INDEX('LEA-District wide'!$B:$B,MATCH($A383,'LEA-District wide'!$A:$A,0)))</f>
        <v>Mat-Su Borough Schools</v>
      </c>
      <c r="C383" s="26">
        <v>330430</v>
      </c>
      <c r="D383" s="26" t="s">
        <v>285</v>
      </c>
      <c r="E383" s="6">
        <f>IF($A383="","",IFERROR(INDEX(CEPIdentifiedStudentsSummary!$D:$D,MATCH($C383,CEPIdentifiedStudentsSummary!$A:$A,0)),0))</f>
        <v>366</v>
      </c>
      <c r="F383" s="6">
        <f>IF($A383="","",IFERROR(INDEX(CEPIdentifiedStudentsSummary!$C:$C,MATCH($C383,CEPIdentifiedStudentsSummary!$A:$A,0)),0))</f>
        <v>115</v>
      </c>
      <c r="G383" s="5">
        <f t="shared" si="24"/>
        <v>0.31420765027322406</v>
      </c>
      <c r="H383" s="35" t="str">
        <f t="shared" si="21"/>
        <v>X</v>
      </c>
      <c r="I383" s="35" t="str">
        <f t="shared" si="22"/>
        <v/>
      </c>
      <c r="J383" s="44" t="str">
        <f>IF(IFERROR(INDEX(NslpCepGroups!$E:$E,MATCH($C383,NslpCepGroups!$C:$C,0))="Special Assistance - CEP",FALSE),"X","")</f>
        <v/>
      </c>
      <c r="K383" s="42" t="str">
        <f>IF($A383="","",IF($J383="X",INDEX(NslpCepGroups!$H:$H,MATCH($C383,NslpCepGroups!$C:$C,0)),""))</f>
        <v/>
      </c>
      <c r="L383" s="42" t="str">
        <f>IF($A383="","",IF($J383="X",IF(INDEX(NslpCepGroups!$F:$F,MATCH($C383,NslpCepGroups!$C:$C,0))=0,"Indiv. site",INDEX(NslpCepGroups!$F:$F,MATCH($C383,NslpCepGroups!$C:$C,0))),""))</f>
        <v/>
      </c>
      <c r="M383" s="42" t="str">
        <f>IF($A383="","",IF($J383="X",INDEX(NslpCepGroups!$I:$I,MATCH($C383,NslpCepGroups!$C:$C,0)),""))</f>
        <v/>
      </c>
      <c r="N383" s="45" t="str">
        <f t="shared" si="23"/>
        <v/>
      </c>
    </row>
    <row r="384" spans="1:14" x14ac:dyDescent="0.25">
      <c r="A384" s="25">
        <v>33</v>
      </c>
      <c r="B384" s="30" t="str">
        <f>IF($A384="","",INDEX('LEA-District wide'!$B:$B,MATCH($A384,'LEA-District wide'!$A:$A,0)))</f>
        <v>Mat-Su Borough Schools</v>
      </c>
      <c r="C384" s="26">
        <v>330520</v>
      </c>
      <c r="D384" s="26" t="s">
        <v>289</v>
      </c>
      <c r="E384" s="6">
        <f>IF($A384="","",IFERROR(INDEX(CEPIdentifiedStudentsSummary!$D:$D,MATCH($C384,CEPIdentifiedStudentsSummary!$A:$A,0)),0))</f>
        <v>711</v>
      </c>
      <c r="F384" s="6">
        <f>IF($A384="","",IFERROR(INDEX(CEPIdentifiedStudentsSummary!$C:$C,MATCH($C384,CEPIdentifiedStudentsSummary!$A:$A,0)),0))</f>
        <v>121</v>
      </c>
      <c r="G384" s="5">
        <f t="shared" si="24"/>
        <v>0.17018284106891701</v>
      </c>
      <c r="H384" s="35" t="str">
        <f t="shared" si="21"/>
        <v/>
      </c>
      <c r="I384" s="35" t="str">
        <f t="shared" si="22"/>
        <v/>
      </c>
      <c r="J384" s="44" t="str">
        <f>IF(IFERROR(INDEX(NslpCepGroups!$E:$E,MATCH($C384,NslpCepGroups!$C:$C,0))="Special Assistance - CEP",FALSE),"X","")</f>
        <v/>
      </c>
      <c r="K384" s="42" t="str">
        <f>IF($A384="","",IF($J384="X",INDEX(NslpCepGroups!$H:$H,MATCH($C384,NslpCepGroups!$C:$C,0)),""))</f>
        <v/>
      </c>
      <c r="L384" s="42" t="str">
        <f>IF($A384="","",IF($J384="X",IF(INDEX(NslpCepGroups!$F:$F,MATCH($C384,NslpCepGroups!$C:$C,0))=0,"Indiv. site",INDEX(NslpCepGroups!$F:$F,MATCH($C384,NslpCepGroups!$C:$C,0))),""))</f>
        <v/>
      </c>
      <c r="M384" s="42" t="str">
        <f>IF($A384="","",IF($J384="X",INDEX(NslpCepGroups!$I:$I,MATCH($C384,NslpCepGroups!$C:$C,0)),""))</f>
        <v/>
      </c>
      <c r="N384" s="45" t="str">
        <f t="shared" si="23"/>
        <v/>
      </c>
    </row>
    <row r="385" spans="1:14" x14ac:dyDescent="0.25">
      <c r="A385" s="25">
        <v>33</v>
      </c>
      <c r="B385" s="30" t="str">
        <f>IF($A385="","",INDEX('LEA-District wide'!$B:$B,MATCH($A385,'LEA-District wide'!$A:$A,0)))</f>
        <v>Mat-Su Borough Schools</v>
      </c>
      <c r="C385" s="26">
        <v>338010</v>
      </c>
      <c r="D385" s="26" t="s">
        <v>297</v>
      </c>
      <c r="E385" s="6">
        <f>IF($A385="","",IFERROR(INDEX(CEPIdentifiedStudentsSummary!$D:$D,MATCH($C385,CEPIdentifiedStudentsSummary!$A:$A,0)),0))</f>
        <v>2373</v>
      </c>
      <c r="F385" s="6">
        <f>IF($A385="","",IFERROR(INDEX(CEPIdentifiedStudentsSummary!$C:$C,MATCH($C385,CEPIdentifiedStudentsSummary!$A:$A,0)),0))</f>
        <v>466</v>
      </c>
      <c r="G385" s="5">
        <f t="shared" si="24"/>
        <v>0.19637589549093973</v>
      </c>
      <c r="H385" s="35" t="str">
        <f t="shared" si="21"/>
        <v/>
      </c>
      <c r="I385" s="35" t="str">
        <f t="shared" si="22"/>
        <v/>
      </c>
      <c r="J385" s="44" t="str">
        <f>IF(IFERROR(INDEX(NslpCepGroups!$E:$E,MATCH($C385,NslpCepGroups!$C:$C,0))="Special Assistance - CEP",FALSE),"X","")</f>
        <v/>
      </c>
      <c r="K385" s="42" t="str">
        <f>IF($A385="","",IF($J385="X",INDEX(NslpCepGroups!$H:$H,MATCH($C385,NslpCepGroups!$C:$C,0)),""))</f>
        <v/>
      </c>
      <c r="L385" s="42" t="str">
        <f>IF($A385="","",IF($J385="X",IF(INDEX(NslpCepGroups!$F:$F,MATCH($C385,NslpCepGroups!$C:$C,0))=0,"Indiv. site",INDEX(NslpCepGroups!$F:$F,MATCH($C385,NslpCepGroups!$C:$C,0))),""))</f>
        <v/>
      </c>
      <c r="M385" s="42" t="str">
        <f>IF($A385="","",IF($J385="X",INDEX(NslpCepGroups!$I:$I,MATCH($C385,NslpCepGroups!$C:$C,0)),""))</f>
        <v/>
      </c>
      <c r="N385" s="45" t="str">
        <f t="shared" si="23"/>
        <v/>
      </c>
    </row>
    <row r="386" spans="1:14" x14ac:dyDescent="0.25">
      <c r="A386" s="25">
        <v>33</v>
      </c>
      <c r="B386" s="30" t="str">
        <f>IF($A386="","",INDEX('LEA-District wide'!$B:$B,MATCH($A386,'LEA-District wide'!$A:$A,0)))</f>
        <v>Mat-Su Borough Schools</v>
      </c>
      <c r="C386" s="26">
        <v>337060</v>
      </c>
      <c r="D386" s="26" t="s">
        <v>295</v>
      </c>
      <c r="E386" s="6">
        <f>IF($A386="","",IFERROR(INDEX(CEPIdentifiedStudentsSummary!$D:$D,MATCH($C386,CEPIdentifiedStudentsSummary!$A:$A,0)),0))</f>
        <v>85</v>
      </c>
      <c r="F386" s="6">
        <f>IF($A386="","",IFERROR(INDEX(CEPIdentifiedStudentsSummary!$C:$C,MATCH($C386,CEPIdentifiedStudentsSummary!$A:$A,0)),0))</f>
        <v>25</v>
      </c>
      <c r="G386" s="5">
        <f t="shared" si="24"/>
        <v>0.29411764705882354</v>
      </c>
      <c r="H386" s="35" t="str">
        <f t="shared" ref="H386:H449" si="25">IF($G386="N/A","",IF(AND($G386&gt;=0.3,$G386&lt;0.4),"X",""))</f>
        <v/>
      </c>
      <c r="I386" s="35" t="str">
        <f t="shared" ref="I386:I449" si="26">IF($A386="","",IF($G386="N/A","",IF($G386&gt;=0.4,"X","")))</f>
        <v/>
      </c>
      <c r="J386" s="44" t="str">
        <f>IF(IFERROR(INDEX(NslpCepGroups!$E:$E,MATCH($C386,NslpCepGroups!$C:$C,0))="Special Assistance - CEP",FALSE),"X","")</f>
        <v/>
      </c>
      <c r="K386" s="42" t="str">
        <f>IF($A386="","",IF($J386="X",INDEX(NslpCepGroups!$H:$H,MATCH($C386,NslpCepGroups!$C:$C,0)),""))</f>
        <v/>
      </c>
      <c r="L386" s="42" t="str">
        <f>IF($A386="","",IF($J386="X",IF(INDEX(NslpCepGroups!$F:$F,MATCH($C386,NslpCepGroups!$C:$C,0))=0,"Indiv. site",INDEX(NslpCepGroups!$F:$F,MATCH($C386,NslpCepGroups!$C:$C,0))),""))</f>
        <v/>
      </c>
      <c r="M386" s="42" t="str">
        <f>IF($A386="","",IF($J386="X",INDEX(NslpCepGroups!$I:$I,MATCH($C386,NslpCepGroups!$C:$C,0)),""))</f>
        <v/>
      </c>
      <c r="N386" s="45" t="str">
        <f t="shared" ref="N386:N449" si="27">IF($M386="","",IF(1*RIGHT($M386,4)=_cepBaseYr,"X",""))</f>
        <v/>
      </c>
    </row>
    <row r="387" spans="1:14" x14ac:dyDescent="0.25">
      <c r="A387" s="25">
        <v>33</v>
      </c>
      <c r="B387" s="30" t="str">
        <f>IF($A387="","",INDEX('LEA-District wide'!$B:$B,MATCH($A387,'LEA-District wide'!$A:$A,0)))</f>
        <v>Mat-Su Borough Schools</v>
      </c>
      <c r="C387" s="26">
        <v>337070</v>
      </c>
      <c r="D387" s="26" t="s">
        <v>456</v>
      </c>
      <c r="E387" s="6">
        <f>IF($A387="","",IFERROR(INDEX(CEPIdentifiedStudentsSummary!$D:$D,MATCH($C387,CEPIdentifiedStudentsSummary!$A:$A,0)),0))</f>
        <v>171</v>
      </c>
      <c r="F387" s="6">
        <f>IF($A387="","",IFERROR(INDEX(CEPIdentifiedStudentsSummary!$C:$C,MATCH($C387,CEPIdentifiedStudentsSummary!$A:$A,0)),0))</f>
        <v>29</v>
      </c>
      <c r="G387" s="5">
        <f t="shared" ref="G387:G450" si="28">IF($A387="","",IFERROR(F387/E387,"N/A"))</f>
        <v>0.16959064327485379</v>
      </c>
      <c r="H387" s="35" t="str">
        <f t="shared" si="25"/>
        <v/>
      </c>
      <c r="I387" s="35" t="str">
        <f t="shared" si="26"/>
        <v/>
      </c>
      <c r="J387" s="44" t="str">
        <f>IF(IFERROR(INDEX(NslpCepGroups!$E:$E,MATCH($C387,NslpCepGroups!$C:$C,0))="Special Assistance - CEP",FALSE),"X","")</f>
        <v/>
      </c>
      <c r="K387" s="42" t="str">
        <f>IF($A387="","",IF($J387="X",INDEX(NslpCepGroups!$H:$H,MATCH($C387,NslpCepGroups!$C:$C,0)),""))</f>
        <v/>
      </c>
      <c r="L387" s="42" t="str">
        <f>IF($A387="","",IF($J387="X",IF(INDEX(NslpCepGroups!$F:$F,MATCH($C387,NslpCepGroups!$C:$C,0))=0,"Indiv. site",INDEX(NslpCepGroups!$F:$F,MATCH($C387,NslpCepGroups!$C:$C,0))),""))</f>
        <v/>
      </c>
      <c r="M387" s="42" t="str">
        <f>IF($A387="","",IF($J387="X",INDEX(NslpCepGroups!$I:$I,MATCH($C387,NslpCepGroups!$C:$C,0)),""))</f>
        <v/>
      </c>
      <c r="N387" s="45" t="str">
        <f t="shared" si="27"/>
        <v/>
      </c>
    </row>
    <row r="388" spans="1:14" x14ac:dyDescent="0.25">
      <c r="A388" s="25">
        <v>33</v>
      </c>
      <c r="B388" s="30" t="str">
        <f>IF($A388="","",INDEX('LEA-District wide'!$B:$B,MATCH($A388,'LEA-District wide'!$A:$A,0)))</f>
        <v>Mat-Su Borough Schools</v>
      </c>
      <c r="C388" s="26">
        <v>337030</v>
      </c>
      <c r="D388" s="26" t="s">
        <v>455</v>
      </c>
      <c r="E388" s="6">
        <f>IF($A388="","",IFERROR(INDEX(CEPIdentifiedStudentsSummary!$D:$D,MATCH($C388,CEPIdentifiedStudentsSummary!$A:$A,0)),0))</f>
        <v>16</v>
      </c>
      <c r="F388" s="6">
        <f>IF($A388="","",IFERROR(INDEX(CEPIdentifiedStudentsSummary!$C:$C,MATCH($C388,CEPIdentifiedStudentsSummary!$A:$A,0)),0))</f>
        <v>6</v>
      </c>
      <c r="G388" s="5">
        <f t="shared" si="28"/>
        <v>0.375</v>
      </c>
      <c r="H388" s="35" t="str">
        <f t="shared" si="25"/>
        <v>X</v>
      </c>
      <c r="I388" s="35" t="str">
        <f t="shared" si="26"/>
        <v/>
      </c>
      <c r="J388" s="44" t="str">
        <f>IF(IFERROR(INDEX(NslpCepGroups!$E:$E,MATCH($C388,NslpCepGroups!$C:$C,0))="Special Assistance - CEP",FALSE),"X","")</f>
        <v/>
      </c>
      <c r="K388" s="42" t="str">
        <f>IF($A388="","",IF($J388="X",INDEX(NslpCepGroups!$H:$H,MATCH($C388,NslpCepGroups!$C:$C,0)),""))</f>
        <v/>
      </c>
      <c r="L388" s="42" t="str">
        <f>IF($A388="","",IF($J388="X",IF(INDEX(NslpCepGroups!$F:$F,MATCH($C388,NslpCepGroups!$C:$C,0))=0,"Indiv. site",INDEX(NslpCepGroups!$F:$F,MATCH($C388,NslpCepGroups!$C:$C,0))),""))</f>
        <v/>
      </c>
      <c r="M388" s="42" t="str">
        <f>IF($A388="","",IF($J388="X",INDEX(NslpCepGroups!$I:$I,MATCH($C388,NslpCepGroups!$C:$C,0)),""))</f>
        <v/>
      </c>
      <c r="N388" s="45" t="str">
        <f t="shared" si="27"/>
        <v/>
      </c>
    </row>
    <row r="389" spans="1:14" x14ac:dyDescent="0.25">
      <c r="A389" s="25">
        <v>33</v>
      </c>
      <c r="B389" s="30" t="str">
        <f>IF($A389="","",INDEX('LEA-District wide'!$B:$B,MATCH($A389,'LEA-District wide'!$A:$A,0)))</f>
        <v>Mat-Su Borough Schools</v>
      </c>
      <c r="C389" s="26">
        <v>330420</v>
      </c>
      <c r="D389" s="26" t="s">
        <v>284</v>
      </c>
      <c r="E389" s="6">
        <f>IF($A389="","",IFERROR(INDEX(CEPIdentifiedStudentsSummary!$D:$D,MATCH($C389,CEPIdentifiedStudentsSummary!$A:$A,0)),0))</f>
        <v>301</v>
      </c>
      <c r="F389" s="6">
        <f>IF($A389="","",IFERROR(INDEX(CEPIdentifiedStudentsSummary!$C:$C,MATCH($C389,CEPIdentifiedStudentsSummary!$A:$A,0)),0))</f>
        <v>99</v>
      </c>
      <c r="G389" s="5">
        <f t="shared" si="28"/>
        <v>0.32890365448504982</v>
      </c>
      <c r="H389" s="35" t="str">
        <f t="shared" si="25"/>
        <v>X</v>
      </c>
      <c r="I389" s="35" t="str">
        <f t="shared" si="26"/>
        <v/>
      </c>
      <c r="J389" s="44" t="str">
        <f>IF(IFERROR(INDEX(NslpCepGroups!$E:$E,MATCH($C389,NslpCepGroups!$C:$C,0))="Special Assistance - CEP",FALSE),"X","")</f>
        <v>X</v>
      </c>
      <c r="K389" s="42" t="str">
        <f>IF($A389="","",IF($J389="X",INDEX(NslpCepGroups!$H:$H,MATCH($C389,NslpCepGroups!$C:$C,0)),""))</f>
        <v>2018 - 2019</v>
      </c>
      <c r="L389" s="42" t="str">
        <f>IF($A389="","",IF($J389="X",IF(INDEX(NslpCepGroups!$F:$F,MATCH($C389,NslpCepGroups!$C:$C,0))=0,"Indiv. site",INDEX(NslpCepGroups!$F:$F,MATCH($C389,NslpCepGroups!$C:$C,0))),""))</f>
        <v>Group B</v>
      </c>
      <c r="M389" s="42" t="str">
        <f>IF($A389="","",IF($J389="X",INDEX(NslpCepGroups!$I:$I,MATCH($C389,NslpCepGroups!$C:$C,0)),""))</f>
        <v>2021 - 2022</v>
      </c>
      <c r="N389" s="45" t="s">
        <v>792</v>
      </c>
    </row>
    <row r="390" spans="1:14" x14ac:dyDescent="0.25">
      <c r="A390" s="25">
        <v>33</v>
      </c>
      <c r="B390" s="30" t="str">
        <f>IF($A390="","",INDEX('LEA-District wide'!$B:$B,MATCH($A390,'LEA-District wide'!$A:$A,0)))</f>
        <v>Mat-Su Borough Schools</v>
      </c>
      <c r="C390" s="26">
        <v>339020</v>
      </c>
      <c r="D390" s="26" t="s">
        <v>299</v>
      </c>
      <c r="E390" s="6">
        <f>IF($A390="","",IFERROR(INDEX(CEPIdentifiedStudentsSummary!$D:$D,MATCH($C390,CEPIdentifiedStudentsSummary!$A:$A,0)),0))</f>
        <v>187</v>
      </c>
      <c r="F390" s="6">
        <f>IF($A390="","",IFERROR(INDEX(CEPIdentifiedStudentsSummary!$C:$C,MATCH($C390,CEPIdentifiedStudentsSummary!$A:$A,0)),0))</f>
        <v>35</v>
      </c>
      <c r="G390" s="5">
        <f t="shared" si="28"/>
        <v>0.18716577540106952</v>
      </c>
      <c r="H390" s="35" t="str">
        <f t="shared" si="25"/>
        <v/>
      </c>
      <c r="I390" s="35" t="str">
        <f t="shared" si="26"/>
        <v/>
      </c>
      <c r="J390" s="44" t="str">
        <f>IF(IFERROR(INDEX(NslpCepGroups!$E:$E,MATCH($C390,NslpCepGroups!$C:$C,0))="Special Assistance - CEP",FALSE),"X","")</f>
        <v/>
      </c>
      <c r="K390" s="42" t="str">
        <f>IF($A390="","",IF($J390="X",INDEX(NslpCepGroups!$H:$H,MATCH($C390,NslpCepGroups!$C:$C,0)),""))</f>
        <v/>
      </c>
      <c r="L390" s="42" t="str">
        <f>IF($A390="","",IF($J390="X",IF(INDEX(NslpCepGroups!$F:$F,MATCH($C390,NslpCepGroups!$C:$C,0))=0,"Indiv. site",INDEX(NslpCepGroups!$F:$F,MATCH($C390,NslpCepGroups!$C:$C,0))),""))</f>
        <v/>
      </c>
      <c r="M390" s="42" t="str">
        <f>IF($A390="","",IF($J390="X",INDEX(NslpCepGroups!$I:$I,MATCH($C390,NslpCepGroups!$C:$C,0)),""))</f>
        <v/>
      </c>
      <c r="N390" s="45" t="str">
        <f t="shared" si="27"/>
        <v/>
      </c>
    </row>
    <row r="391" spans="1:14" x14ac:dyDescent="0.25">
      <c r="A391" s="25">
        <v>33</v>
      </c>
      <c r="B391" s="30" t="str">
        <f>IF($A391="","",INDEX('LEA-District wide'!$B:$B,MATCH($A391,'LEA-District wide'!$A:$A,0)))</f>
        <v>Mat-Su Borough Schools</v>
      </c>
      <c r="C391" s="26">
        <v>330050</v>
      </c>
      <c r="D391" s="26" t="s">
        <v>263</v>
      </c>
      <c r="E391" s="6">
        <f>IF($A391="","",IFERROR(INDEX(CEPIdentifiedStudentsSummary!$D:$D,MATCH($C391,CEPIdentifiedStudentsSummary!$A:$A,0)),0))</f>
        <v>674</v>
      </c>
      <c r="F391" s="6">
        <f>IF($A391="","",IFERROR(INDEX(CEPIdentifiedStudentsSummary!$C:$C,MATCH($C391,CEPIdentifiedStudentsSummary!$A:$A,0)),0))</f>
        <v>157</v>
      </c>
      <c r="G391" s="5">
        <f t="shared" si="28"/>
        <v>0.23293768545994065</v>
      </c>
      <c r="H391" s="35" t="str">
        <f t="shared" si="25"/>
        <v/>
      </c>
      <c r="I391" s="35" t="str">
        <f t="shared" si="26"/>
        <v/>
      </c>
      <c r="J391" s="44" t="str">
        <f>IF(IFERROR(INDEX(NslpCepGroups!$E:$E,MATCH($C391,NslpCepGroups!$C:$C,0))="Special Assistance - CEP",FALSE),"X","")</f>
        <v/>
      </c>
      <c r="K391" s="42" t="str">
        <f>IF($A391="","",IF($J391="X",INDEX(NslpCepGroups!$H:$H,MATCH($C391,NslpCepGroups!$C:$C,0)),""))</f>
        <v/>
      </c>
      <c r="L391" s="42" t="str">
        <f>IF($A391="","",IF($J391="X",IF(INDEX(NslpCepGroups!$F:$F,MATCH($C391,NslpCepGroups!$C:$C,0))=0,"Indiv. site",INDEX(NslpCepGroups!$F:$F,MATCH($C391,NslpCepGroups!$C:$C,0))),""))</f>
        <v/>
      </c>
      <c r="M391" s="42" t="str">
        <f>IF($A391="","",IF($J391="X",INDEX(NslpCepGroups!$I:$I,MATCH($C391,NslpCepGroups!$C:$C,0)),""))</f>
        <v/>
      </c>
      <c r="N391" s="45" t="str">
        <f t="shared" si="27"/>
        <v/>
      </c>
    </row>
    <row r="392" spans="1:14" x14ac:dyDescent="0.25">
      <c r="A392" s="25">
        <v>33</v>
      </c>
      <c r="B392" s="30" t="str">
        <f>IF($A392="","",INDEX('LEA-District wide'!$B:$B,MATCH($A392,'LEA-District wide'!$A:$A,0)))</f>
        <v>Mat-Su Borough Schools</v>
      </c>
      <c r="C392" s="26">
        <v>330020</v>
      </c>
      <c r="D392" s="26" t="s">
        <v>260</v>
      </c>
      <c r="E392" s="6">
        <f>IF($A392="","",IFERROR(INDEX(CEPIdentifiedStudentsSummary!$D:$D,MATCH($C392,CEPIdentifiedStudentsSummary!$A:$A,0)),0))</f>
        <v>577</v>
      </c>
      <c r="F392" s="6">
        <f>IF($A392="","",IFERROR(INDEX(CEPIdentifiedStudentsSummary!$C:$C,MATCH($C392,CEPIdentifiedStudentsSummary!$A:$A,0)),0))</f>
        <v>172</v>
      </c>
      <c r="G392" s="5">
        <f t="shared" si="28"/>
        <v>0.29809358752166376</v>
      </c>
      <c r="H392" s="35" t="str">
        <f t="shared" si="25"/>
        <v/>
      </c>
      <c r="I392" s="35" t="str">
        <f t="shared" si="26"/>
        <v/>
      </c>
      <c r="J392" s="44" t="str">
        <f>IF(IFERROR(INDEX(NslpCepGroups!$E:$E,MATCH($C392,NslpCepGroups!$C:$C,0))="Special Assistance - CEP",FALSE),"X","")</f>
        <v/>
      </c>
      <c r="K392" s="42" t="str">
        <f>IF($A392="","",IF($J392="X",INDEX(NslpCepGroups!$H:$H,MATCH($C392,NslpCepGroups!$C:$C,0)),""))</f>
        <v/>
      </c>
      <c r="L392" s="42" t="str">
        <f>IF($A392="","",IF($J392="X",IF(INDEX(NslpCepGroups!$F:$F,MATCH($C392,NslpCepGroups!$C:$C,0))=0,"Indiv. site",INDEX(NslpCepGroups!$F:$F,MATCH($C392,NslpCepGroups!$C:$C,0))),""))</f>
        <v/>
      </c>
      <c r="M392" s="42" t="str">
        <f>IF($A392="","",IF($J392="X",INDEX(NslpCepGroups!$I:$I,MATCH($C392,NslpCepGroups!$C:$C,0)),""))</f>
        <v/>
      </c>
      <c r="N392" s="45" t="str">
        <f t="shared" si="27"/>
        <v/>
      </c>
    </row>
    <row r="393" spans="1:14" x14ac:dyDescent="0.25">
      <c r="A393" s="25">
        <v>33</v>
      </c>
      <c r="B393" s="30" t="str">
        <f>IF($A393="","",INDEX('LEA-District wide'!$B:$B,MATCH($A393,'LEA-District wide'!$A:$A,0)))</f>
        <v>Mat-Su Borough Schools</v>
      </c>
      <c r="C393" s="26">
        <v>330300</v>
      </c>
      <c r="D393" s="26" t="s">
        <v>275</v>
      </c>
      <c r="E393" s="6">
        <f>IF($A393="","",IFERROR(INDEX(CEPIdentifiedStudentsSummary!$D:$D,MATCH($C393,CEPIdentifiedStudentsSummary!$A:$A,0)),0))</f>
        <v>512</v>
      </c>
      <c r="F393" s="6">
        <f>IF($A393="","",IFERROR(INDEX(CEPIdentifiedStudentsSummary!$C:$C,MATCH($C393,CEPIdentifiedStudentsSummary!$A:$A,0)),0))</f>
        <v>112</v>
      </c>
      <c r="G393" s="5">
        <f t="shared" si="28"/>
        <v>0.21875</v>
      </c>
      <c r="H393" s="35" t="str">
        <f t="shared" si="25"/>
        <v/>
      </c>
      <c r="I393" s="35" t="str">
        <f t="shared" si="26"/>
        <v/>
      </c>
      <c r="J393" s="44" t="str">
        <f>IF(IFERROR(INDEX(NslpCepGroups!$E:$E,MATCH($C393,NslpCepGroups!$C:$C,0))="Special Assistance - CEP",FALSE),"X","")</f>
        <v/>
      </c>
      <c r="K393" s="42" t="str">
        <f>IF($A393="","",IF($J393="X",INDEX(NslpCepGroups!$H:$H,MATCH($C393,NslpCepGroups!$C:$C,0)),""))</f>
        <v/>
      </c>
      <c r="L393" s="42" t="str">
        <f>IF($A393="","",IF($J393="X",IF(INDEX(NslpCepGroups!$F:$F,MATCH($C393,NslpCepGroups!$C:$C,0))=0,"Indiv. site",INDEX(NslpCepGroups!$F:$F,MATCH($C393,NslpCepGroups!$C:$C,0))),""))</f>
        <v/>
      </c>
      <c r="M393" s="42" t="str">
        <f>IF($A393="","",IF($J393="X",INDEX(NslpCepGroups!$I:$I,MATCH($C393,NslpCepGroups!$C:$C,0)),""))</f>
        <v/>
      </c>
      <c r="N393" s="45" t="str">
        <f t="shared" si="27"/>
        <v/>
      </c>
    </row>
    <row r="394" spans="1:14" x14ac:dyDescent="0.25">
      <c r="A394" s="25">
        <v>33</v>
      </c>
      <c r="B394" s="30" t="str">
        <f>IF($A394="","",INDEX('LEA-District wide'!$B:$B,MATCH($A394,'LEA-District wide'!$A:$A,0)))</f>
        <v>Mat-Su Borough Schools</v>
      </c>
      <c r="C394" s="26">
        <v>330060</v>
      </c>
      <c r="D394" s="26" t="s">
        <v>264</v>
      </c>
      <c r="E394" s="6">
        <f>IF($A394="","",IFERROR(INDEX(CEPIdentifiedStudentsSummary!$D:$D,MATCH($C394,CEPIdentifiedStudentsSummary!$A:$A,0)),0))</f>
        <v>403</v>
      </c>
      <c r="F394" s="6">
        <f>IF($A394="","",IFERROR(INDEX(CEPIdentifiedStudentsSummary!$C:$C,MATCH($C394,CEPIdentifiedStudentsSummary!$A:$A,0)),0))</f>
        <v>155</v>
      </c>
      <c r="G394" s="5">
        <f t="shared" si="28"/>
        <v>0.38461538461538464</v>
      </c>
      <c r="H394" s="35" t="str">
        <f t="shared" si="25"/>
        <v>X</v>
      </c>
      <c r="I394" s="35" t="str">
        <f t="shared" si="26"/>
        <v/>
      </c>
      <c r="J394" s="44" t="str">
        <f>IF(IFERROR(INDEX(NslpCepGroups!$E:$E,MATCH($C394,NslpCepGroups!$C:$C,0))="Special Assistance - CEP",FALSE),"X","")</f>
        <v/>
      </c>
      <c r="K394" s="42" t="str">
        <f>IF($A394="","",IF($J394="X",INDEX(NslpCepGroups!$H:$H,MATCH($C394,NslpCepGroups!$C:$C,0)),""))</f>
        <v/>
      </c>
      <c r="L394" s="42" t="str">
        <f>IF($A394="","",IF($J394="X",IF(INDEX(NslpCepGroups!$F:$F,MATCH($C394,NslpCepGroups!$C:$C,0))=0,"Indiv. site",INDEX(NslpCepGroups!$F:$F,MATCH($C394,NslpCepGroups!$C:$C,0))),""))</f>
        <v/>
      </c>
      <c r="M394" s="42" t="str">
        <f>IF($A394="","",IF($J394="X",INDEX(NslpCepGroups!$I:$I,MATCH($C394,NslpCepGroups!$C:$C,0)),""))</f>
        <v/>
      </c>
      <c r="N394" s="45" t="str">
        <f t="shared" si="27"/>
        <v/>
      </c>
    </row>
    <row r="395" spans="1:14" x14ac:dyDescent="0.25">
      <c r="A395" s="25">
        <v>33</v>
      </c>
      <c r="B395" s="30" t="str">
        <f>IF($A395="","",INDEX('LEA-District wide'!$B:$B,MATCH($A395,'LEA-District wide'!$A:$A,0)))</f>
        <v>Mat-Su Borough Schools</v>
      </c>
      <c r="C395" s="26">
        <v>330190</v>
      </c>
      <c r="D395" s="26" t="s">
        <v>270</v>
      </c>
      <c r="E395" s="6">
        <f>IF($A395="","",IFERROR(INDEX(CEPIdentifiedStudentsSummary!$D:$D,MATCH($C395,CEPIdentifiedStudentsSummary!$A:$A,0)),0))</f>
        <v>339</v>
      </c>
      <c r="F395" s="6">
        <f>IF($A395="","",IFERROR(INDEX(CEPIdentifiedStudentsSummary!$C:$C,MATCH($C395,CEPIdentifiedStudentsSummary!$A:$A,0)),0))</f>
        <v>112</v>
      </c>
      <c r="G395" s="5">
        <f t="shared" si="28"/>
        <v>0.3303834808259587</v>
      </c>
      <c r="H395" s="35" t="str">
        <f t="shared" si="25"/>
        <v>X</v>
      </c>
      <c r="I395" s="35" t="str">
        <f t="shared" si="26"/>
        <v/>
      </c>
      <c r="J395" s="44" t="str">
        <f>IF(IFERROR(INDEX(NslpCepGroups!$E:$E,MATCH($C395,NslpCepGroups!$C:$C,0))="Special Assistance - CEP",FALSE),"X","")</f>
        <v/>
      </c>
      <c r="K395" s="42" t="str">
        <f>IF($A395="","",IF($J395="X",INDEX(NslpCepGroups!$H:$H,MATCH($C395,NslpCepGroups!$C:$C,0)),""))</f>
        <v/>
      </c>
      <c r="L395" s="42" t="str">
        <f>IF($A395="","",IF($J395="X",IF(INDEX(NslpCepGroups!$F:$F,MATCH($C395,NslpCepGroups!$C:$C,0))=0,"Indiv. site",INDEX(NslpCepGroups!$F:$F,MATCH($C395,NslpCepGroups!$C:$C,0))),""))</f>
        <v/>
      </c>
      <c r="M395" s="42" t="str">
        <f>IF($A395="","",IF($J395="X",INDEX(NslpCepGroups!$I:$I,MATCH($C395,NslpCepGroups!$C:$C,0)),""))</f>
        <v/>
      </c>
      <c r="N395" s="45" t="str">
        <f t="shared" si="27"/>
        <v/>
      </c>
    </row>
    <row r="396" spans="1:14" x14ac:dyDescent="0.25">
      <c r="A396" s="25">
        <v>33</v>
      </c>
      <c r="B396" s="30" t="str">
        <f>IF($A396="","",INDEX('LEA-District wide'!$B:$B,MATCH($A396,'LEA-District wide'!$A:$A,0)))</f>
        <v>Mat-Su Borough Schools</v>
      </c>
      <c r="C396" s="26">
        <v>330070</v>
      </c>
      <c r="D396" s="26" t="s">
        <v>265</v>
      </c>
      <c r="E396" s="6">
        <f>IF($A396="","",IFERROR(INDEX(CEPIdentifiedStudentsSummary!$D:$D,MATCH($C396,CEPIdentifiedStudentsSummary!$A:$A,0)),0))</f>
        <v>213</v>
      </c>
      <c r="F396" s="6">
        <f>IF($A396="","",IFERROR(INDEX(CEPIdentifiedStudentsSummary!$C:$C,MATCH($C396,CEPIdentifiedStudentsSummary!$A:$A,0)),0))</f>
        <v>55</v>
      </c>
      <c r="G396" s="5">
        <f t="shared" si="28"/>
        <v>0.25821596244131456</v>
      </c>
      <c r="H396" s="35" t="str">
        <f t="shared" si="25"/>
        <v/>
      </c>
      <c r="I396" s="35" t="str">
        <f t="shared" si="26"/>
        <v/>
      </c>
      <c r="J396" s="44" t="str">
        <f>IF(IFERROR(INDEX(NslpCepGroups!$E:$E,MATCH($C396,NslpCepGroups!$C:$C,0))="Special Assistance - CEP",FALSE),"X","")</f>
        <v/>
      </c>
      <c r="K396" s="42" t="str">
        <f>IF($A396="","",IF($J396="X",INDEX(NslpCepGroups!$H:$H,MATCH($C396,NslpCepGroups!$C:$C,0)),""))</f>
        <v/>
      </c>
      <c r="L396" s="42" t="str">
        <f>IF($A396="","",IF($J396="X",IF(INDEX(NslpCepGroups!$F:$F,MATCH($C396,NslpCepGroups!$C:$C,0))=0,"Indiv. site",INDEX(NslpCepGroups!$F:$F,MATCH($C396,NslpCepGroups!$C:$C,0))),""))</f>
        <v/>
      </c>
      <c r="M396" s="42" t="str">
        <f>IF($A396="","",IF($J396="X",INDEX(NslpCepGroups!$I:$I,MATCH($C396,NslpCepGroups!$C:$C,0)),""))</f>
        <v/>
      </c>
      <c r="N396" s="45" t="str">
        <f t="shared" si="27"/>
        <v/>
      </c>
    </row>
    <row r="397" spans="1:14" x14ac:dyDescent="0.25">
      <c r="A397" s="25">
        <v>33</v>
      </c>
      <c r="B397" s="30" t="str">
        <f>IF($A397="","",INDEX('LEA-District wide'!$B:$B,MATCH($A397,'LEA-District wide'!$A:$A,0)))</f>
        <v>Mat-Su Borough Schools</v>
      </c>
      <c r="C397" s="26">
        <v>330360</v>
      </c>
      <c r="D397" s="26" t="s">
        <v>280</v>
      </c>
      <c r="E397" s="6">
        <f>IF($A397="","",IFERROR(INDEX(CEPIdentifiedStudentsSummary!$D:$D,MATCH($C397,CEPIdentifiedStudentsSummary!$A:$A,0)),0))</f>
        <v>51</v>
      </c>
      <c r="F397" s="6">
        <f>IF($A397="","",IFERROR(INDEX(CEPIdentifiedStudentsSummary!$C:$C,MATCH($C397,CEPIdentifiedStudentsSummary!$A:$A,0)),0))</f>
        <v>23</v>
      </c>
      <c r="G397" s="5">
        <f t="shared" si="28"/>
        <v>0.45098039215686275</v>
      </c>
      <c r="H397" s="35" t="str">
        <f t="shared" si="25"/>
        <v/>
      </c>
      <c r="I397" s="35" t="str">
        <f t="shared" si="26"/>
        <v>X</v>
      </c>
      <c r="J397" s="44" t="str">
        <f>IF(IFERROR(INDEX(NslpCepGroups!$E:$E,MATCH($C397,NslpCepGroups!$C:$C,0))="Special Assistance - CEP",FALSE),"X","")</f>
        <v>X</v>
      </c>
      <c r="K397" s="42" t="str">
        <f>IF($A397="","",IF($J397="X",INDEX(NslpCepGroups!$H:$H,MATCH($C397,NslpCepGroups!$C:$C,0)),""))</f>
        <v>2018 - 2019</v>
      </c>
      <c r="L397" s="42" t="str">
        <f>IF($A397="","",IF($J397="X",IF(INDEX(NslpCepGroups!$F:$F,MATCH($C397,NslpCepGroups!$C:$C,0))=0,"Indiv. site",INDEX(NslpCepGroups!$F:$F,MATCH($C397,NslpCepGroups!$C:$C,0))),""))</f>
        <v>Group B</v>
      </c>
      <c r="M397" s="42" t="str">
        <f>IF($A397="","",IF($J397="X",INDEX(NslpCepGroups!$I:$I,MATCH($C397,NslpCepGroups!$C:$C,0)),""))</f>
        <v>2021 - 2022</v>
      </c>
      <c r="N397" s="45" t="s">
        <v>792</v>
      </c>
    </row>
    <row r="398" spans="1:14" x14ac:dyDescent="0.25">
      <c r="A398" s="25">
        <v>33</v>
      </c>
      <c r="B398" s="30" t="str">
        <f>IF($A398="","",INDEX('LEA-District wide'!$B:$B,MATCH($A398,'LEA-District wide'!$A:$A,0)))</f>
        <v>Mat-Su Borough Schools</v>
      </c>
      <c r="C398" s="26">
        <v>330080</v>
      </c>
      <c r="D398" s="26" t="s">
        <v>266</v>
      </c>
      <c r="E398" s="6">
        <f>IF($A398="","",IFERROR(INDEX(CEPIdentifiedStudentsSummary!$D:$D,MATCH($C398,CEPIdentifiedStudentsSummary!$A:$A,0)),0))</f>
        <v>383</v>
      </c>
      <c r="F398" s="6">
        <f>IF($A398="","",IFERROR(INDEX(CEPIdentifiedStudentsSummary!$C:$C,MATCH($C398,CEPIdentifiedStudentsSummary!$A:$A,0)),0))</f>
        <v>131</v>
      </c>
      <c r="G398" s="5">
        <f t="shared" si="28"/>
        <v>0.34203655352480417</v>
      </c>
      <c r="H398" s="35" t="str">
        <f t="shared" si="25"/>
        <v>X</v>
      </c>
      <c r="I398" s="35" t="str">
        <f t="shared" si="26"/>
        <v/>
      </c>
      <c r="J398" s="44" t="str">
        <f>IF(IFERROR(INDEX(NslpCepGroups!$E:$E,MATCH($C398,NslpCepGroups!$C:$C,0))="Special Assistance - CEP",FALSE),"X","")</f>
        <v/>
      </c>
      <c r="K398" s="42" t="str">
        <f>IF($A398="","",IF($J398="X",INDEX(NslpCepGroups!$H:$H,MATCH($C398,NslpCepGroups!$C:$C,0)),""))</f>
        <v/>
      </c>
      <c r="L398" s="42" t="str">
        <f>IF($A398="","",IF($J398="X",IF(INDEX(NslpCepGroups!$F:$F,MATCH($C398,NslpCepGroups!$C:$C,0))=0,"Indiv. site",INDEX(NslpCepGroups!$F:$F,MATCH($C398,NslpCepGroups!$C:$C,0))),""))</f>
        <v/>
      </c>
      <c r="M398" s="42" t="str">
        <f>IF($A398="","",IF($J398="X",INDEX(NslpCepGroups!$I:$I,MATCH($C398,NslpCepGroups!$C:$C,0)),""))</f>
        <v/>
      </c>
      <c r="N398" s="45" t="str">
        <f t="shared" si="27"/>
        <v/>
      </c>
    </row>
    <row r="399" spans="1:14" x14ac:dyDescent="0.25">
      <c r="A399" s="25">
        <v>33</v>
      </c>
      <c r="B399" s="30" t="str">
        <f>IF($A399="","",INDEX('LEA-District wide'!$B:$B,MATCH($A399,'LEA-District wide'!$A:$A,0)))</f>
        <v>Mat-Su Borough Schools</v>
      </c>
      <c r="C399" s="26">
        <v>330340</v>
      </c>
      <c r="D399" s="26" t="s">
        <v>278</v>
      </c>
      <c r="E399" s="6">
        <f>IF($A399="","",IFERROR(INDEX(CEPIdentifiedStudentsSummary!$D:$D,MATCH($C399,CEPIdentifiedStudentsSummary!$A:$A,0)),0))</f>
        <v>101</v>
      </c>
      <c r="F399" s="6">
        <f>IF($A399="","",IFERROR(INDEX(CEPIdentifiedStudentsSummary!$C:$C,MATCH($C399,CEPIdentifiedStudentsSummary!$A:$A,0)),0))</f>
        <v>34</v>
      </c>
      <c r="G399" s="5">
        <f t="shared" si="28"/>
        <v>0.33663366336633666</v>
      </c>
      <c r="H399" s="35" t="str">
        <f t="shared" si="25"/>
        <v>X</v>
      </c>
      <c r="I399" s="35" t="str">
        <f t="shared" si="26"/>
        <v/>
      </c>
      <c r="J399" s="44" t="str">
        <f>IF(IFERROR(INDEX(NslpCepGroups!$E:$E,MATCH($C399,NslpCepGroups!$C:$C,0))="Special Assistance - CEP",FALSE),"X","")</f>
        <v/>
      </c>
      <c r="K399" s="42" t="str">
        <f>IF($A399="","",IF($J399="X",INDEX(NslpCepGroups!$H:$H,MATCH($C399,NslpCepGroups!$C:$C,0)),""))</f>
        <v/>
      </c>
      <c r="L399" s="42" t="str">
        <f>IF($A399="","",IF($J399="X",IF(INDEX(NslpCepGroups!$F:$F,MATCH($C399,NslpCepGroups!$C:$C,0))=0,"Indiv. site",INDEX(NslpCepGroups!$F:$F,MATCH($C399,NslpCepGroups!$C:$C,0))),""))</f>
        <v/>
      </c>
      <c r="M399" s="42" t="str">
        <f>IF($A399="","",IF($J399="X",INDEX(NslpCepGroups!$I:$I,MATCH($C399,NslpCepGroups!$C:$C,0)),""))</f>
        <v/>
      </c>
      <c r="N399" s="45" t="str">
        <f t="shared" si="27"/>
        <v/>
      </c>
    </row>
    <row r="400" spans="1:14" x14ac:dyDescent="0.25">
      <c r="A400" s="25">
        <v>33</v>
      </c>
      <c r="B400" s="30" t="str">
        <f>IF($A400="","",INDEX('LEA-District wide'!$B:$B,MATCH($A400,'LEA-District wide'!$A:$A,0)))</f>
        <v>Mat-Su Borough Schools</v>
      </c>
      <c r="C400" s="26">
        <v>330180</v>
      </c>
      <c r="D400" s="26" t="s">
        <v>269</v>
      </c>
      <c r="E400" s="6">
        <f>IF($A400="","",IFERROR(INDEX(CEPIdentifiedStudentsSummary!$D:$D,MATCH($C400,CEPIdentifiedStudentsSummary!$A:$A,0)),0))</f>
        <v>381</v>
      </c>
      <c r="F400" s="6">
        <f>IF($A400="","",IFERROR(INDEX(CEPIdentifiedStudentsSummary!$C:$C,MATCH($C400,CEPIdentifiedStudentsSummary!$A:$A,0)),0))</f>
        <v>132</v>
      </c>
      <c r="G400" s="5">
        <f t="shared" si="28"/>
        <v>0.34645669291338582</v>
      </c>
      <c r="H400" s="35" t="str">
        <f t="shared" si="25"/>
        <v>X</v>
      </c>
      <c r="I400" s="35" t="str">
        <f t="shared" si="26"/>
        <v/>
      </c>
      <c r="J400" s="44" t="str">
        <f>IF(IFERROR(INDEX(NslpCepGroups!$E:$E,MATCH($C400,NslpCepGroups!$C:$C,0))="Special Assistance - CEP",FALSE),"X","")</f>
        <v>X</v>
      </c>
      <c r="K400" s="42" t="str">
        <f>IF($A400="","",IF($J400="X",INDEX(NslpCepGroups!$H:$H,MATCH($C400,NslpCepGroups!$C:$C,0)),""))</f>
        <v>2018 - 2019</v>
      </c>
      <c r="L400" s="42" t="str">
        <f>IF($A400="","",IF($J400="X",IF(INDEX(NslpCepGroups!$F:$F,MATCH($C400,NslpCepGroups!$C:$C,0))=0,"Indiv. site",INDEX(NslpCepGroups!$F:$F,MATCH($C400,NslpCepGroups!$C:$C,0))),""))</f>
        <v>Group B</v>
      </c>
      <c r="M400" s="42" t="str">
        <f>IF($A400="","",IF($J400="X",INDEX(NslpCepGroups!$I:$I,MATCH($C400,NslpCepGroups!$C:$C,0)),""))</f>
        <v>2021 - 2022</v>
      </c>
      <c r="N400" s="45" t="s">
        <v>792</v>
      </c>
    </row>
    <row r="401" spans="1:14" x14ac:dyDescent="0.25">
      <c r="A401" s="25">
        <v>33</v>
      </c>
      <c r="B401" s="30" t="str">
        <f>IF($A401="","",INDEX('LEA-District wide'!$B:$B,MATCH($A401,'LEA-District wide'!$A:$A,0)))</f>
        <v>Mat-Su Borough Schools</v>
      </c>
      <c r="C401" s="26">
        <v>330440</v>
      </c>
      <c r="D401" s="26" t="s">
        <v>286</v>
      </c>
      <c r="E401" s="6">
        <f>IF($A401="","",IFERROR(INDEX(CEPIdentifiedStudentsSummary!$D:$D,MATCH($C401,CEPIdentifiedStudentsSummary!$A:$A,0)),0))</f>
        <v>696</v>
      </c>
      <c r="F401" s="6">
        <f>IF($A401="","",IFERROR(INDEX(CEPIdentifiedStudentsSummary!$C:$C,MATCH($C401,CEPIdentifiedStudentsSummary!$A:$A,0)),0))</f>
        <v>155</v>
      </c>
      <c r="G401" s="5">
        <f t="shared" si="28"/>
        <v>0.22270114942528735</v>
      </c>
      <c r="H401" s="35" t="str">
        <f t="shared" si="25"/>
        <v/>
      </c>
      <c r="I401" s="35" t="str">
        <f t="shared" si="26"/>
        <v/>
      </c>
      <c r="J401" s="44" t="str">
        <f>IF(IFERROR(INDEX(NslpCepGroups!$E:$E,MATCH($C401,NslpCepGroups!$C:$C,0))="Special Assistance - CEP",FALSE),"X","")</f>
        <v/>
      </c>
      <c r="K401" s="42" t="str">
        <f>IF($A401="","",IF($J401="X",INDEX(NslpCepGroups!$H:$H,MATCH($C401,NslpCepGroups!$C:$C,0)),""))</f>
        <v/>
      </c>
      <c r="L401" s="42" t="str">
        <f>IF($A401="","",IF($J401="X",IF(INDEX(NslpCepGroups!$F:$F,MATCH($C401,NslpCepGroups!$C:$C,0))=0,"Indiv. site",INDEX(NslpCepGroups!$F:$F,MATCH($C401,NslpCepGroups!$C:$C,0))),""))</f>
        <v/>
      </c>
      <c r="M401" s="42" t="str">
        <f>IF($A401="","",IF($J401="X",INDEX(NslpCepGroups!$I:$I,MATCH($C401,NslpCepGroups!$C:$C,0)),""))</f>
        <v/>
      </c>
      <c r="N401" s="45" t="str">
        <f t="shared" si="27"/>
        <v/>
      </c>
    </row>
    <row r="402" spans="1:14" x14ac:dyDescent="0.25">
      <c r="A402" s="25">
        <v>33</v>
      </c>
      <c r="B402" s="30" t="str">
        <f>IF($A402="","",INDEX('LEA-District wide'!$B:$B,MATCH($A402,'LEA-District wide'!$A:$A,0)))</f>
        <v>Mat-Su Borough Schools</v>
      </c>
      <c r="C402" s="26">
        <v>330330</v>
      </c>
      <c r="D402" s="26" t="s">
        <v>277</v>
      </c>
      <c r="E402" s="6">
        <f>IF($A402="","",IFERROR(INDEX(CEPIdentifiedStudentsSummary!$D:$D,MATCH($C402,CEPIdentifiedStudentsSummary!$A:$A,0)),0))</f>
        <v>24</v>
      </c>
      <c r="F402" s="6">
        <f>IF($A402="","",IFERROR(INDEX(CEPIdentifiedStudentsSummary!$C:$C,MATCH($C402,CEPIdentifiedStudentsSummary!$A:$A,0)),0))</f>
        <v>12</v>
      </c>
      <c r="G402" s="5">
        <f t="shared" si="28"/>
        <v>0.5</v>
      </c>
      <c r="H402" s="35" t="str">
        <f t="shared" si="25"/>
        <v/>
      </c>
      <c r="I402" s="35" t="str">
        <f t="shared" si="26"/>
        <v>X</v>
      </c>
      <c r="J402" s="44" t="str">
        <f>IF(IFERROR(INDEX(NslpCepGroups!$E:$E,MATCH($C402,NslpCepGroups!$C:$C,0))="Special Assistance - CEP",FALSE),"X","")</f>
        <v>X</v>
      </c>
      <c r="K402" s="42" t="str">
        <f>IF($A402="","",IF($J402="X",INDEX(NslpCepGroups!$H:$H,MATCH($C402,NslpCepGroups!$C:$C,0)),""))</f>
        <v>2018 - 2019</v>
      </c>
      <c r="L402" s="42" t="str">
        <f>IF($A402="","",IF($J402="X",IF(INDEX(NslpCepGroups!$F:$F,MATCH($C402,NslpCepGroups!$C:$C,0))=0,"Indiv. site",INDEX(NslpCepGroups!$F:$F,MATCH($C402,NslpCepGroups!$C:$C,0))),""))</f>
        <v>Group A</v>
      </c>
      <c r="M402" s="42" t="str">
        <f>IF($A402="","",IF($J402="X",INDEX(NslpCepGroups!$I:$I,MATCH($C402,NslpCepGroups!$C:$C,0)),""))</f>
        <v>2021 - 2022</v>
      </c>
      <c r="N402" s="45" t="s">
        <v>792</v>
      </c>
    </row>
    <row r="403" spans="1:14" x14ac:dyDescent="0.25">
      <c r="A403" s="25">
        <v>33</v>
      </c>
      <c r="B403" s="30" t="str">
        <f>IF($A403="","",INDEX('LEA-District wide'!$B:$B,MATCH($A403,'LEA-District wide'!$A:$A,0)))</f>
        <v>Mat-Su Borough Schools</v>
      </c>
      <c r="C403" s="26">
        <v>339030</v>
      </c>
      <c r="D403" s="26" t="s">
        <v>300</v>
      </c>
      <c r="E403" s="6">
        <f>IF($A403="","",IFERROR(INDEX(CEPIdentifiedStudentsSummary!$D:$D,MATCH($C403,CEPIdentifiedStudentsSummary!$A:$A,0)),0))</f>
        <v>586</v>
      </c>
      <c r="F403" s="6">
        <f>IF($A403="","",IFERROR(INDEX(CEPIdentifiedStudentsSummary!$C:$C,MATCH($C403,CEPIdentifiedStudentsSummary!$A:$A,0)),0))</f>
        <v>94</v>
      </c>
      <c r="G403" s="5">
        <f t="shared" si="28"/>
        <v>0.16040955631399317</v>
      </c>
      <c r="H403" s="35" t="str">
        <f t="shared" si="25"/>
        <v/>
      </c>
      <c r="I403" s="35" t="str">
        <f t="shared" si="26"/>
        <v/>
      </c>
      <c r="J403" s="44" t="str">
        <f>IF(IFERROR(INDEX(NslpCepGroups!$E:$E,MATCH($C403,NslpCepGroups!$C:$C,0))="Special Assistance - CEP",FALSE),"X","")</f>
        <v/>
      </c>
      <c r="K403" s="42" t="str">
        <f>IF($A403="","",IF($J403="X",INDEX(NslpCepGroups!$H:$H,MATCH($C403,NslpCepGroups!$C:$C,0)),""))</f>
        <v/>
      </c>
      <c r="L403" s="42" t="str">
        <f>IF($A403="","",IF($J403="X",IF(INDEX(NslpCepGroups!$F:$F,MATCH($C403,NslpCepGroups!$C:$C,0))=0,"Indiv. site",INDEX(NslpCepGroups!$F:$F,MATCH($C403,NslpCepGroups!$C:$C,0))),""))</f>
        <v/>
      </c>
      <c r="M403" s="42" t="str">
        <f>IF($A403="","",IF($J403="X",INDEX(NslpCepGroups!$I:$I,MATCH($C403,NslpCepGroups!$C:$C,0)),""))</f>
        <v/>
      </c>
      <c r="N403" s="45" t="str">
        <f t="shared" si="27"/>
        <v/>
      </c>
    </row>
    <row r="404" spans="1:14" x14ac:dyDescent="0.25">
      <c r="A404" s="25">
        <v>33</v>
      </c>
      <c r="B404" s="30" t="str">
        <f>IF($A404="","",INDEX('LEA-District wide'!$B:$B,MATCH($A404,'LEA-District wide'!$A:$A,0)))</f>
        <v>Mat-Su Borough Schools</v>
      </c>
      <c r="C404" s="26">
        <v>337020</v>
      </c>
      <c r="D404" s="26" t="s">
        <v>293</v>
      </c>
      <c r="E404" s="6">
        <f>IF($A404="","",IFERROR(INDEX(CEPIdentifiedStudentsSummary!$D:$D,MATCH($C404,CEPIdentifiedStudentsSummary!$A:$A,0)),0))</f>
        <v>177</v>
      </c>
      <c r="F404" s="6">
        <f>IF($A404="","",IFERROR(INDEX(CEPIdentifiedStudentsSummary!$C:$C,MATCH($C404,CEPIdentifiedStudentsSummary!$A:$A,0)),0))</f>
        <v>63</v>
      </c>
      <c r="G404" s="5">
        <f t="shared" si="28"/>
        <v>0.3559322033898305</v>
      </c>
      <c r="H404" s="35" t="str">
        <f t="shared" si="25"/>
        <v>X</v>
      </c>
      <c r="I404" s="35" t="str">
        <f t="shared" si="26"/>
        <v/>
      </c>
      <c r="J404" s="44" t="str">
        <f>IF(IFERROR(INDEX(NslpCepGroups!$E:$E,MATCH($C404,NslpCepGroups!$C:$C,0))="Special Assistance - CEP",FALSE),"X","")</f>
        <v>X</v>
      </c>
      <c r="K404" s="42" t="str">
        <f>IF($A404="","",IF($J404="X",INDEX(NslpCepGroups!$H:$H,MATCH($C404,NslpCepGroups!$C:$C,0)),""))</f>
        <v>2020 - 2021</v>
      </c>
      <c r="L404" s="42" t="str">
        <f>IF($A404="","",IF($J404="X",IF(INDEX(NslpCepGroups!$F:$F,MATCH($C404,NslpCepGroups!$C:$C,0))=0,"Indiv. site",INDEX(NslpCepGroups!$F:$F,MATCH($C404,NslpCepGroups!$C:$C,0))),""))</f>
        <v>Group C</v>
      </c>
      <c r="M404" s="42" t="str">
        <f>IF($A404="","",IF($J404="X",INDEX(NslpCepGroups!$I:$I,MATCH($C404,NslpCepGroups!$C:$C,0)),""))</f>
        <v>2023 - 2024</v>
      </c>
      <c r="N404" s="45" t="str">
        <f t="shared" si="27"/>
        <v/>
      </c>
    </row>
    <row r="405" spans="1:14" x14ac:dyDescent="0.25">
      <c r="A405" s="25">
        <v>33</v>
      </c>
      <c r="B405" s="30" t="str">
        <f>IF($A405="","",INDEX('LEA-District wide'!$B:$B,MATCH($A405,'LEA-District wide'!$A:$A,0)))</f>
        <v>Mat-Su Borough Schools</v>
      </c>
      <c r="C405" s="26">
        <v>330120</v>
      </c>
      <c r="D405" s="26" t="s">
        <v>267</v>
      </c>
      <c r="E405" s="6">
        <f>IF($A405="","",IFERROR(INDEX(CEPIdentifiedStudentsSummary!$D:$D,MATCH($C405,CEPIdentifiedStudentsSummary!$A:$A,0)),0))</f>
        <v>798</v>
      </c>
      <c r="F405" s="6">
        <f>IF($A405="","",IFERROR(INDEX(CEPIdentifiedStudentsSummary!$C:$C,MATCH($C405,CEPIdentifiedStudentsSummary!$A:$A,0)),0))</f>
        <v>169</v>
      </c>
      <c r="G405" s="5">
        <f t="shared" si="28"/>
        <v>0.21177944862155387</v>
      </c>
      <c r="H405" s="35" t="str">
        <f t="shared" si="25"/>
        <v/>
      </c>
      <c r="I405" s="35" t="str">
        <f t="shared" si="26"/>
        <v/>
      </c>
      <c r="J405" s="44" t="str">
        <f>IF(IFERROR(INDEX(NslpCepGroups!$E:$E,MATCH($C405,NslpCepGroups!$C:$C,0))="Special Assistance - CEP",FALSE),"X","")</f>
        <v/>
      </c>
      <c r="K405" s="42" t="str">
        <f>IF($A405="","",IF($J405="X",INDEX(NslpCepGroups!$H:$H,MATCH($C405,NslpCepGroups!$C:$C,0)),""))</f>
        <v/>
      </c>
      <c r="L405" s="42" t="str">
        <f>IF($A405="","",IF($J405="X",IF(INDEX(NslpCepGroups!$F:$F,MATCH($C405,NslpCepGroups!$C:$C,0))=0,"Indiv. site",INDEX(NslpCepGroups!$F:$F,MATCH($C405,NslpCepGroups!$C:$C,0))),""))</f>
        <v/>
      </c>
      <c r="M405" s="42" t="str">
        <f>IF($A405="","",IF($J405="X",INDEX(NslpCepGroups!$I:$I,MATCH($C405,NslpCepGroups!$C:$C,0)),""))</f>
        <v/>
      </c>
      <c r="N405" s="45" t="str">
        <f t="shared" si="27"/>
        <v/>
      </c>
    </row>
    <row r="406" spans="1:14" x14ac:dyDescent="0.25">
      <c r="A406" s="25">
        <v>33</v>
      </c>
      <c r="B406" s="30" t="str">
        <f>IF($A406="","",INDEX('LEA-District wide'!$B:$B,MATCH($A406,'LEA-District wide'!$A:$A,0)))</f>
        <v>Mat-Su Borough Schools</v>
      </c>
      <c r="C406" s="26">
        <v>330140</v>
      </c>
      <c r="D406" s="26" t="s">
        <v>268</v>
      </c>
      <c r="E406" s="6">
        <f>IF($A406="","",IFERROR(INDEX(CEPIdentifiedStudentsSummary!$D:$D,MATCH($C406,CEPIdentifiedStudentsSummary!$A:$A,0)),0))</f>
        <v>607</v>
      </c>
      <c r="F406" s="6">
        <f>IF($A406="","",IFERROR(INDEX(CEPIdentifiedStudentsSummary!$C:$C,MATCH($C406,CEPIdentifiedStudentsSummary!$A:$A,0)),0))</f>
        <v>170</v>
      </c>
      <c r="G406" s="5">
        <f t="shared" si="28"/>
        <v>0.28006589785831959</v>
      </c>
      <c r="H406" s="35" t="str">
        <f t="shared" si="25"/>
        <v/>
      </c>
      <c r="I406" s="35" t="str">
        <f t="shared" si="26"/>
        <v/>
      </c>
      <c r="J406" s="44" t="str">
        <f>IF(IFERROR(INDEX(NslpCepGroups!$E:$E,MATCH($C406,NslpCepGroups!$C:$C,0))="Special Assistance - CEP",FALSE),"X","")</f>
        <v/>
      </c>
      <c r="K406" s="42" t="str">
        <f>IF($A406="","",IF($J406="X",INDEX(NslpCepGroups!$H:$H,MATCH($C406,NslpCepGroups!$C:$C,0)),""))</f>
        <v/>
      </c>
      <c r="L406" s="42" t="str">
        <f>IF($A406="","",IF($J406="X",IF(INDEX(NslpCepGroups!$F:$F,MATCH($C406,NslpCepGroups!$C:$C,0))=0,"Indiv. site",INDEX(NslpCepGroups!$F:$F,MATCH($C406,NslpCepGroups!$C:$C,0))),""))</f>
        <v/>
      </c>
      <c r="M406" s="42" t="str">
        <f>IF($A406="","",IF($J406="X",INDEX(NslpCepGroups!$I:$I,MATCH($C406,NslpCepGroups!$C:$C,0)),""))</f>
        <v/>
      </c>
      <c r="N406" s="45" t="str">
        <f t="shared" si="27"/>
        <v/>
      </c>
    </row>
    <row r="407" spans="1:14" x14ac:dyDescent="0.25">
      <c r="A407" s="25">
        <v>33</v>
      </c>
      <c r="B407" s="30" t="str">
        <f>IF($A407="","",INDEX('LEA-District wide'!$B:$B,MATCH($A407,'LEA-District wide'!$A:$A,0)))</f>
        <v>Mat-Su Borough Schools</v>
      </c>
      <c r="C407" s="26">
        <v>330320</v>
      </c>
      <c r="D407" s="26" t="s">
        <v>276</v>
      </c>
      <c r="E407" s="6">
        <f>IF($A407="","",IFERROR(INDEX(CEPIdentifiedStudentsSummary!$D:$D,MATCH($C407,CEPIdentifiedStudentsSummary!$A:$A,0)),0))</f>
        <v>129</v>
      </c>
      <c r="F407" s="6">
        <f>IF($A407="","",IFERROR(INDEX(CEPIdentifiedStudentsSummary!$C:$C,MATCH($C407,CEPIdentifiedStudentsSummary!$A:$A,0)),0))</f>
        <v>52</v>
      </c>
      <c r="G407" s="5">
        <f t="shared" si="28"/>
        <v>0.40310077519379844</v>
      </c>
      <c r="H407" s="35" t="str">
        <f t="shared" si="25"/>
        <v/>
      </c>
      <c r="I407" s="35" t="str">
        <f t="shared" si="26"/>
        <v>X</v>
      </c>
      <c r="J407" s="44" t="str">
        <f>IF(IFERROR(INDEX(NslpCepGroups!$E:$E,MATCH($C407,NslpCepGroups!$C:$C,0))="Special Assistance - CEP",FALSE),"X","")</f>
        <v>X</v>
      </c>
      <c r="K407" s="42" t="str">
        <f>IF($A407="","",IF($J407="X",INDEX(NslpCepGroups!$H:$H,MATCH($C407,NslpCepGroups!$C:$C,0)),""))</f>
        <v>2020 - 2021</v>
      </c>
      <c r="L407" s="42" t="str">
        <f>IF($A407="","",IF($J407="X",IF(INDEX(NslpCepGroups!$F:$F,MATCH($C407,NslpCepGroups!$C:$C,0))=0,"Indiv. site",INDEX(NslpCepGroups!$F:$F,MATCH($C407,NslpCepGroups!$C:$C,0))),""))</f>
        <v>Group C</v>
      </c>
      <c r="M407" s="42" t="str">
        <f>IF($A407="","",IF($J407="X",INDEX(NslpCepGroups!$I:$I,MATCH($C407,NslpCepGroups!$C:$C,0)),""))</f>
        <v>2023 - 2024</v>
      </c>
      <c r="N407" s="45" t="str">
        <f t="shared" si="27"/>
        <v/>
      </c>
    </row>
    <row r="408" spans="1:14" x14ac:dyDescent="0.25">
      <c r="A408" s="25">
        <v>98</v>
      </c>
      <c r="B408" s="30" t="str">
        <f>IF($A408="","",INDEX('LEA-District wide'!$B:$B,MATCH($A408,'LEA-District wide'!$A:$A,0)))</f>
        <v>Mount Edgecumbe</v>
      </c>
      <c r="C408" s="26">
        <v>980000</v>
      </c>
      <c r="D408" s="26" t="s">
        <v>303</v>
      </c>
      <c r="E408" s="6">
        <f>IF($A408="","",IFERROR(INDEX(CEPIdentifiedStudentsSummary!$D:$D,MATCH($C408,CEPIdentifiedStudentsSummary!$A:$A,0)),0))</f>
        <v>354</v>
      </c>
      <c r="F408" s="6">
        <f>IF($A408="","",IFERROR(INDEX(CEPIdentifiedStudentsSummary!$C:$C,MATCH($C408,CEPIdentifiedStudentsSummary!$A:$A,0)),0))</f>
        <v>163</v>
      </c>
      <c r="G408" s="5">
        <f t="shared" si="28"/>
        <v>0.46045197740112992</v>
      </c>
      <c r="H408" s="35" t="str">
        <f t="shared" si="25"/>
        <v/>
      </c>
      <c r="I408" s="35" t="str">
        <f t="shared" si="26"/>
        <v>X</v>
      </c>
      <c r="J408" s="44" t="str">
        <f>IF(IFERROR(INDEX(NslpCepGroups!$E:$E,MATCH($C408,NslpCepGroups!$C:$C,0))="Special Assistance - CEP",FALSE),"X","")</f>
        <v>X</v>
      </c>
      <c r="K408" s="42" t="str">
        <f>IF($A408="","",IF($J408="X",INDEX(NslpCepGroups!$H:$H,MATCH($C408,NslpCepGroups!$C:$C,0)),""))</f>
        <v>2020 - 2021</v>
      </c>
      <c r="L408" s="42" t="str">
        <f>IF($A408="","",IF($J408="X",IF(INDEX(NslpCepGroups!$F:$F,MATCH($C408,NslpCepGroups!$C:$C,0))=0,"Indiv. site",INDEX(NslpCepGroups!$F:$F,MATCH($C408,NslpCepGroups!$C:$C,0))),""))</f>
        <v>Indiv. site</v>
      </c>
      <c r="M408" s="42" t="str">
        <f>IF($A408="","",IF($J408="X",INDEX(NslpCepGroups!$I:$I,MATCH($C408,NslpCepGroups!$C:$C,0)),""))</f>
        <v>2023 - 2024</v>
      </c>
      <c r="N408" s="45" t="str">
        <f t="shared" si="27"/>
        <v/>
      </c>
    </row>
    <row r="409" spans="1:14" x14ac:dyDescent="0.25">
      <c r="A409" s="25">
        <v>34</v>
      </c>
      <c r="B409" s="30" t="str">
        <f>IF($A409="","",INDEX('LEA-District wide'!$B:$B,MATCH($A409,'LEA-District wide'!$A:$A,0)))</f>
        <v>Nenana City Schools</v>
      </c>
      <c r="C409" s="26">
        <v>348010</v>
      </c>
      <c r="D409" s="26" t="s">
        <v>668</v>
      </c>
      <c r="E409" s="6">
        <f>IF($A409="","",IFERROR(INDEX(CEPIdentifiedStudentsSummary!$D:$D,MATCH($C409,CEPIdentifiedStudentsSummary!$A:$A,0)),0))</f>
        <v>0</v>
      </c>
      <c r="F409" s="6">
        <f>IF($A409="","",IFERROR(INDEX(CEPIdentifiedStudentsSummary!$C:$C,MATCH($C409,CEPIdentifiedStudentsSummary!$A:$A,0)),0))</f>
        <v>0</v>
      </c>
      <c r="G409" s="5" t="str">
        <f t="shared" si="28"/>
        <v>N/A</v>
      </c>
      <c r="H409" s="35" t="str">
        <f t="shared" si="25"/>
        <v/>
      </c>
      <c r="I409" s="35" t="str">
        <f t="shared" si="26"/>
        <v/>
      </c>
      <c r="J409" s="44" t="str">
        <f>IF(IFERROR(INDEX(NslpCepGroups!$E:$E,MATCH($C409,NslpCepGroups!$C:$C,0))="Special Assistance - CEP",FALSE),"X","")</f>
        <v/>
      </c>
      <c r="K409" s="42" t="str">
        <f>IF($A409="","",IF($J409="X",INDEX(NslpCepGroups!$H:$H,MATCH($C409,NslpCepGroups!$C:$C,0)),""))</f>
        <v/>
      </c>
      <c r="L409" s="42" t="str">
        <f>IF($A409="","",IF($J409="X",IF(INDEX(NslpCepGroups!$F:$F,MATCH($C409,NslpCepGroups!$C:$C,0))=0,"Indiv. site",INDEX(NslpCepGroups!$F:$F,MATCH($C409,NslpCepGroups!$C:$C,0))),""))</f>
        <v/>
      </c>
      <c r="M409" s="42" t="str">
        <f>IF($A409="","",IF($J409="X",INDEX(NslpCepGroups!$I:$I,MATCH($C409,NslpCepGroups!$C:$C,0)),""))</f>
        <v/>
      </c>
      <c r="N409" s="45" t="str">
        <f t="shared" si="27"/>
        <v/>
      </c>
    </row>
    <row r="410" spans="1:14" x14ac:dyDescent="0.25">
      <c r="A410" s="25">
        <v>34</v>
      </c>
      <c r="B410" s="30" t="str">
        <f>IF($A410="","",INDEX('LEA-District wide'!$B:$B,MATCH($A410,'LEA-District wide'!$A:$A,0)))</f>
        <v>Nenana City Schools</v>
      </c>
      <c r="C410" s="26">
        <v>340010</v>
      </c>
      <c r="D410" s="26" t="s">
        <v>304</v>
      </c>
      <c r="E410" s="6">
        <f>IF($A410="","",IFERROR(INDEX(CEPIdentifiedStudentsSummary!$D:$D,MATCH($C410,CEPIdentifiedStudentsSummary!$A:$A,0)),0))</f>
        <v>163</v>
      </c>
      <c r="F410" s="6">
        <v>74</v>
      </c>
      <c r="G410" s="5">
        <f t="shared" si="28"/>
        <v>0.45398773006134968</v>
      </c>
      <c r="H410" s="35" t="str">
        <f t="shared" si="25"/>
        <v/>
      </c>
      <c r="I410" s="35" t="str">
        <f t="shared" si="26"/>
        <v>X</v>
      </c>
      <c r="J410" s="44" t="str">
        <f>IF(IFERROR(INDEX(NslpCepGroups!$E:$E,MATCH($C410,NslpCepGroups!$C:$C,0))="Special Assistance - CEP",FALSE),"X","")</f>
        <v>X</v>
      </c>
      <c r="K410" s="42" t="str">
        <f>IF($A410="","",IF($J410="X",INDEX(NslpCepGroups!$H:$H,MATCH($C410,NslpCepGroups!$C:$C,0)),""))</f>
        <v>2018 - 2019</v>
      </c>
      <c r="L410" s="42" t="str">
        <f>IF($A410="","",IF($J410="X",IF(INDEX(NslpCepGroups!$F:$F,MATCH($C410,NslpCepGroups!$C:$C,0))=0,"Indiv. site",INDEX(NslpCepGroups!$F:$F,MATCH($C410,NslpCepGroups!$C:$C,0))),""))</f>
        <v>Indiv. site</v>
      </c>
      <c r="M410" s="42" t="str">
        <f>IF($A410="","",IF($J410="X",INDEX(NslpCepGroups!$I:$I,MATCH($C410,NslpCepGroups!$C:$C,0)),""))</f>
        <v>2021 - 2022</v>
      </c>
      <c r="N410" s="45" t="s">
        <v>792</v>
      </c>
    </row>
    <row r="411" spans="1:14" x14ac:dyDescent="0.25">
      <c r="A411" s="25">
        <v>35</v>
      </c>
      <c r="B411" s="30" t="str">
        <f>IF($A411="","",INDEX('LEA-District wide'!$B:$B,MATCH($A411,'LEA-District wide'!$A:$A,0)))</f>
        <v>Nome Public Schools</v>
      </c>
      <c r="C411" s="26">
        <v>359010</v>
      </c>
      <c r="D411" s="26" t="s">
        <v>307</v>
      </c>
      <c r="E411" s="6">
        <f>IF($A411="","",IFERROR(INDEX(CEPIdentifiedStudentsSummary!$D:$D,MATCH($C411,CEPIdentifiedStudentsSummary!$A:$A,0)),0))</f>
        <v>59</v>
      </c>
      <c r="F411" s="6">
        <f>IF($A411="","",IFERROR(INDEX(CEPIdentifiedStudentsSummary!$C:$C,MATCH($C411,CEPIdentifiedStudentsSummary!$A:$A,0)),0))</f>
        <v>44</v>
      </c>
      <c r="G411" s="5">
        <f t="shared" si="28"/>
        <v>0.74576271186440679</v>
      </c>
      <c r="H411" s="35" t="str">
        <f t="shared" si="25"/>
        <v/>
      </c>
      <c r="I411" s="35" t="str">
        <f t="shared" si="26"/>
        <v>X</v>
      </c>
      <c r="J411" s="44" t="str">
        <f>IF(IFERROR(INDEX(NslpCepGroups!$E:$E,MATCH($C411,NslpCepGroups!$C:$C,0))="Special Assistance - CEP",FALSE),"X","")</f>
        <v>X</v>
      </c>
      <c r="K411" s="42" t="str">
        <f>IF($A411="","",IF($J411="X",INDEX(NslpCepGroups!$H:$H,MATCH($C411,NslpCepGroups!$C:$C,0)),""))</f>
        <v>2022 - 2023</v>
      </c>
      <c r="L411" s="42" t="str">
        <f>IF($A411="","",IF($J411="X",IF(INDEX(NslpCepGroups!$F:$F,MATCH($C411,NslpCepGroups!$C:$C,0))=0,"Indiv. site",INDEX(NslpCepGroups!$F:$F,MATCH($C411,NslpCepGroups!$C:$C,0))),""))</f>
        <v>Group A</v>
      </c>
      <c r="M411" s="42" t="str">
        <f>IF($A411="","",IF($J411="X",INDEX(NslpCepGroups!$I:$I,MATCH($C411,NslpCepGroups!$C:$C,0)),""))</f>
        <v>2025 - 2026</v>
      </c>
      <c r="N411" s="45" t="str">
        <f t="shared" si="27"/>
        <v/>
      </c>
    </row>
    <row r="412" spans="1:14" x14ac:dyDescent="0.25">
      <c r="A412" s="25">
        <v>35</v>
      </c>
      <c r="B412" s="30" t="str">
        <f>IF($A412="","",INDEX('LEA-District wide'!$B:$B,MATCH($A412,'LEA-District wide'!$A:$A,0)))</f>
        <v>Nome Public Schools</v>
      </c>
      <c r="C412" s="26">
        <v>358010</v>
      </c>
      <c r="D412" s="26" t="s">
        <v>458</v>
      </c>
      <c r="E412" s="6">
        <f>IF($A412="","",IFERROR(INDEX(CEPIdentifiedStudentsSummary!$D:$D,MATCH($C412,CEPIdentifiedStudentsSummary!$A:$A,0)),0))</f>
        <v>28</v>
      </c>
      <c r="F412" s="6">
        <f>IF($A412="","",IFERROR(INDEX(CEPIdentifiedStudentsSummary!$C:$C,MATCH($C412,CEPIdentifiedStudentsSummary!$A:$A,0)),0))</f>
        <v>8</v>
      </c>
      <c r="G412" s="5">
        <f t="shared" si="28"/>
        <v>0.2857142857142857</v>
      </c>
      <c r="H412" s="35" t="str">
        <f t="shared" si="25"/>
        <v/>
      </c>
      <c r="I412" s="35" t="str">
        <f t="shared" si="26"/>
        <v/>
      </c>
      <c r="J412" s="44" t="str">
        <f>IF(IFERROR(INDEX(NslpCepGroups!$E:$E,MATCH($C412,NslpCepGroups!$C:$C,0))="Special Assistance - CEP",FALSE),"X","")</f>
        <v/>
      </c>
      <c r="K412" s="42" t="str">
        <f>IF($A412="","",IF($J412="X",INDEX(NslpCepGroups!$H:$H,MATCH($C412,NslpCepGroups!$C:$C,0)),""))</f>
        <v/>
      </c>
      <c r="L412" s="42" t="str">
        <f>IF($A412="","",IF($J412="X",IF(INDEX(NslpCepGroups!$F:$F,MATCH($C412,NslpCepGroups!$C:$C,0))=0,"Indiv. site",INDEX(NslpCepGroups!$F:$F,MATCH($C412,NslpCepGroups!$C:$C,0))),""))</f>
        <v/>
      </c>
      <c r="M412" s="42" t="str">
        <f>IF($A412="","",IF($J412="X",INDEX(NslpCepGroups!$I:$I,MATCH($C412,NslpCepGroups!$C:$C,0)),""))</f>
        <v/>
      </c>
      <c r="N412" s="45" t="str">
        <f t="shared" si="27"/>
        <v/>
      </c>
    </row>
    <row r="413" spans="1:14" x14ac:dyDescent="0.25">
      <c r="A413" s="25">
        <v>35</v>
      </c>
      <c r="B413" s="30" t="str">
        <f>IF($A413="","",INDEX('LEA-District wide'!$B:$B,MATCH($A413,'LEA-District wide'!$A:$A,0)))</f>
        <v>Nome Public Schools</v>
      </c>
      <c r="C413" s="26">
        <v>350010</v>
      </c>
      <c r="D413" s="26" t="s">
        <v>305</v>
      </c>
      <c r="E413" s="6">
        <f>IF($A413="","",IFERROR(INDEX(CEPIdentifiedStudentsSummary!$D:$D,MATCH($C413,CEPIdentifiedStudentsSummary!$A:$A,0)),0))</f>
        <v>339</v>
      </c>
      <c r="F413" s="6">
        <f>IF($A413="","",IFERROR(INDEX(CEPIdentifiedStudentsSummary!$C:$C,MATCH($C413,CEPIdentifiedStudentsSummary!$A:$A,0)),0))</f>
        <v>182</v>
      </c>
      <c r="G413" s="5">
        <f t="shared" si="28"/>
        <v>0.53687315634218291</v>
      </c>
      <c r="H413" s="35" t="str">
        <f t="shared" si="25"/>
        <v/>
      </c>
      <c r="I413" s="35" t="str">
        <f t="shared" si="26"/>
        <v>X</v>
      </c>
      <c r="J413" s="44" t="str">
        <f>IF(IFERROR(INDEX(NslpCepGroups!$E:$E,MATCH($C413,NslpCepGroups!$C:$C,0))="Special Assistance - CEP",FALSE),"X","")</f>
        <v>X</v>
      </c>
      <c r="K413" s="42" t="str">
        <f>IF($A413="","",IF($J413="X",INDEX(NslpCepGroups!$H:$H,MATCH($C413,NslpCepGroups!$C:$C,0)),""))</f>
        <v>2022 - 2023</v>
      </c>
      <c r="L413" s="42" t="str">
        <f>IF($A413="","",IF($J413="X",IF(INDEX(NslpCepGroups!$F:$F,MATCH($C413,NslpCepGroups!$C:$C,0))=0,"Indiv. site",INDEX(NslpCepGroups!$F:$F,MATCH($C413,NslpCepGroups!$C:$C,0))),""))</f>
        <v>Group A</v>
      </c>
      <c r="M413" s="42" t="str">
        <f>IF($A413="","",IF($J413="X",INDEX(NslpCepGroups!$I:$I,MATCH($C413,NslpCepGroups!$C:$C,0)),""))</f>
        <v>2025 - 2026</v>
      </c>
      <c r="N413" s="45" t="str">
        <f t="shared" si="27"/>
        <v/>
      </c>
    </row>
    <row r="414" spans="1:14" x14ac:dyDescent="0.25">
      <c r="A414" s="25">
        <v>35</v>
      </c>
      <c r="B414" s="30" t="str">
        <f>IF($A414="","",INDEX('LEA-District wide'!$B:$B,MATCH($A414,'LEA-District wide'!$A:$A,0)))</f>
        <v>Nome Public Schools</v>
      </c>
      <c r="C414" s="26">
        <v>350020</v>
      </c>
      <c r="D414" s="26" t="s">
        <v>457</v>
      </c>
      <c r="E414" s="6">
        <f>IF($A414="","",IFERROR(INDEX(CEPIdentifiedStudentsSummary!$D:$D,MATCH($C414,CEPIdentifiedStudentsSummary!$A:$A,0)),0))</f>
        <v>281</v>
      </c>
      <c r="F414" s="6">
        <f>IF($A414="","",IFERROR(INDEX(CEPIdentifiedStudentsSummary!$C:$C,MATCH($C414,CEPIdentifiedStudentsSummary!$A:$A,0)),0))</f>
        <v>161</v>
      </c>
      <c r="G414" s="5">
        <f t="shared" si="28"/>
        <v>0.57295373665480431</v>
      </c>
      <c r="H414" s="35" t="str">
        <f t="shared" si="25"/>
        <v/>
      </c>
      <c r="I414" s="35" t="str">
        <f t="shared" si="26"/>
        <v>X</v>
      </c>
      <c r="J414" s="44" t="str">
        <f>IF(IFERROR(INDEX(NslpCepGroups!$E:$E,MATCH($C414,NslpCepGroups!$C:$C,0))="Special Assistance - CEP",FALSE),"X","")</f>
        <v>X</v>
      </c>
      <c r="K414" s="42" t="str">
        <f>IF($A414="","",IF($J414="X",INDEX(NslpCepGroups!$H:$H,MATCH($C414,NslpCepGroups!$C:$C,0)),""))</f>
        <v>2022 - 2023</v>
      </c>
      <c r="L414" s="42" t="str">
        <f>IF($A414="","",IF($J414="X",IF(INDEX(NslpCepGroups!$F:$F,MATCH($C414,NslpCepGroups!$C:$C,0))=0,"Indiv. site",INDEX(NslpCepGroups!$F:$F,MATCH($C414,NslpCepGroups!$C:$C,0))),""))</f>
        <v>Group A</v>
      </c>
      <c r="M414" s="42" t="str">
        <f>IF($A414="","",IF($J414="X",INDEX(NslpCepGroups!$I:$I,MATCH($C414,NslpCepGroups!$C:$C,0)),""))</f>
        <v>2025 - 2026</v>
      </c>
      <c r="N414" s="45" t="str">
        <f t="shared" si="27"/>
        <v/>
      </c>
    </row>
    <row r="415" spans="1:14" x14ac:dyDescent="0.25">
      <c r="A415" s="25">
        <v>36</v>
      </c>
      <c r="B415" s="30" t="str">
        <f>IF($A415="","",INDEX('LEA-District wide'!$B:$B,MATCH($A415,'LEA-District wide'!$A:$A,0)))</f>
        <v>North Slope Borough Schools</v>
      </c>
      <c r="C415" s="26">
        <v>360100</v>
      </c>
      <c r="D415" s="26" t="s">
        <v>315</v>
      </c>
      <c r="E415" s="6">
        <f>IF($A415="","",IFERROR(INDEX(CEPIdentifiedStudentsSummary!$D:$D,MATCH($C415,CEPIdentifiedStudentsSummary!$A:$A,0)),0))</f>
        <v>162</v>
      </c>
      <c r="F415" s="6">
        <f>IF($A415="","",IFERROR(INDEX(CEPIdentifiedStudentsSummary!$C:$C,MATCH($C415,CEPIdentifiedStudentsSummary!$A:$A,0)),0))</f>
        <v>35</v>
      </c>
      <c r="G415" s="5">
        <f t="shared" si="28"/>
        <v>0.21604938271604937</v>
      </c>
      <c r="H415" s="35" t="str">
        <f t="shared" si="25"/>
        <v/>
      </c>
      <c r="I415" s="35" t="str">
        <f t="shared" si="26"/>
        <v/>
      </c>
      <c r="J415" s="44" t="str">
        <f>IF(IFERROR(INDEX(NslpCepGroups!$E:$E,MATCH($C415,NslpCepGroups!$C:$C,0))="Special Assistance - CEP",FALSE),"X","")</f>
        <v/>
      </c>
      <c r="K415" s="42" t="str">
        <f>IF($A415="","",IF($J415="X",INDEX(NslpCepGroups!$H:$H,MATCH($C415,NslpCepGroups!$C:$C,0)),""))</f>
        <v/>
      </c>
      <c r="L415" s="42" t="str">
        <f>IF($A415="","",IF($J415="X",IF(INDEX(NslpCepGroups!$F:$F,MATCH($C415,NslpCepGroups!$C:$C,0))=0,"Indiv. site",INDEX(NslpCepGroups!$F:$F,MATCH($C415,NslpCepGroups!$C:$C,0))),""))</f>
        <v/>
      </c>
      <c r="M415" s="42" t="str">
        <f>IF($A415="","",IF($J415="X",INDEX(NslpCepGroups!$I:$I,MATCH($C415,NslpCepGroups!$C:$C,0)),""))</f>
        <v/>
      </c>
      <c r="N415" s="45" t="str">
        <f t="shared" si="27"/>
        <v/>
      </c>
    </row>
    <row r="416" spans="1:14" x14ac:dyDescent="0.25">
      <c r="A416" s="25">
        <v>36</v>
      </c>
      <c r="B416" s="30" t="str">
        <f>IF($A416="","",INDEX('LEA-District wide'!$B:$B,MATCH($A416,'LEA-District wide'!$A:$A,0)))</f>
        <v>North Slope Borough Schools</v>
      </c>
      <c r="C416" s="26">
        <v>360030</v>
      </c>
      <c r="D416" s="26" t="s">
        <v>309</v>
      </c>
      <c r="E416" s="6">
        <f>IF($A416="","",IFERROR(INDEX(CEPIdentifiedStudentsSummary!$D:$D,MATCH($C416,CEPIdentifiedStudentsSummary!$A:$A,0)),0))</f>
        <v>265</v>
      </c>
      <c r="F416" s="6">
        <f>IF($A416="","",IFERROR(INDEX(CEPIdentifiedStudentsSummary!$C:$C,MATCH($C416,CEPIdentifiedStudentsSummary!$A:$A,0)),0))</f>
        <v>54</v>
      </c>
      <c r="G416" s="5">
        <f t="shared" si="28"/>
        <v>0.20377358490566039</v>
      </c>
      <c r="H416" s="35" t="str">
        <f t="shared" si="25"/>
        <v/>
      </c>
      <c r="I416" s="35" t="str">
        <f t="shared" si="26"/>
        <v/>
      </c>
      <c r="J416" s="44" t="str">
        <f>IF(IFERROR(INDEX(NslpCepGroups!$E:$E,MATCH($C416,NslpCepGroups!$C:$C,0))="Special Assistance - CEP",FALSE),"X","")</f>
        <v/>
      </c>
      <c r="K416" s="42" t="str">
        <f>IF($A416="","",IF($J416="X",INDEX(NslpCepGroups!$H:$H,MATCH($C416,NslpCepGroups!$C:$C,0)),""))</f>
        <v/>
      </c>
      <c r="L416" s="42" t="str">
        <f>IF($A416="","",IF($J416="X",IF(INDEX(NslpCepGroups!$F:$F,MATCH($C416,NslpCepGroups!$C:$C,0))=0,"Indiv. site",INDEX(NslpCepGroups!$F:$F,MATCH($C416,NslpCepGroups!$C:$C,0))),""))</f>
        <v/>
      </c>
      <c r="M416" s="42" t="str">
        <f>IF($A416="","",IF($J416="X",INDEX(NslpCepGroups!$I:$I,MATCH($C416,NslpCepGroups!$C:$C,0)),""))</f>
        <v/>
      </c>
      <c r="N416" s="45" t="str">
        <f t="shared" si="27"/>
        <v/>
      </c>
    </row>
    <row r="417" spans="1:14" x14ac:dyDescent="0.25">
      <c r="A417" s="25">
        <v>36</v>
      </c>
      <c r="B417" s="30" t="str">
        <f>IF($A417="","",INDEX('LEA-District wide'!$B:$B,MATCH($A417,'LEA-District wide'!$A:$A,0)))</f>
        <v>North Slope Borough Schools</v>
      </c>
      <c r="C417" s="26">
        <v>360120</v>
      </c>
      <c r="D417" s="26" t="s">
        <v>316</v>
      </c>
      <c r="E417" s="6">
        <f>IF($A417="","",IFERROR(INDEX(CEPIdentifiedStudentsSummary!$D:$D,MATCH($C417,CEPIdentifiedStudentsSummary!$A:$A,0)),0))</f>
        <v>232</v>
      </c>
      <c r="F417" s="6">
        <f>IF($A417="","",IFERROR(INDEX(CEPIdentifiedStudentsSummary!$C:$C,MATCH($C417,CEPIdentifiedStudentsSummary!$A:$A,0)),0))</f>
        <v>71</v>
      </c>
      <c r="G417" s="5">
        <f t="shared" si="28"/>
        <v>0.30603448275862066</v>
      </c>
      <c r="H417" s="35" t="str">
        <f t="shared" si="25"/>
        <v>X</v>
      </c>
      <c r="I417" s="35" t="str">
        <f t="shared" si="26"/>
        <v/>
      </c>
      <c r="J417" s="44" t="str">
        <f>IF(IFERROR(INDEX(NslpCepGroups!$E:$E,MATCH($C417,NslpCepGroups!$C:$C,0))="Special Assistance - CEP",FALSE),"X","")</f>
        <v/>
      </c>
      <c r="K417" s="42" t="str">
        <f>IF($A417="","",IF($J417="X",INDEX(NslpCepGroups!$H:$H,MATCH($C417,NslpCepGroups!$C:$C,0)),""))</f>
        <v/>
      </c>
      <c r="L417" s="42" t="str">
        <f>IF($A417="","",IF($J417="X",IF(INDEX(NslpCepGroups!$F:$F,MATCH($C417,NslpCepGroups!$C:$C,0))=0,"Indiv. site",INDEX(NslpCepGroups!$F:$F,MATCH($C417,NslpCepGroups!$C:$C,0))),""))</f>
        <v/>
      </c>
      <c r="M417" s="42" t="str">
        <f>IF($A417="","",IF($J417="X",INDEX(NslpCepGroups!$I:$I,MATCH($C417,NslpCepGroups!$C:$C,0)),""))</f>
        <v/>
      </c>
      <c r="N417" s="45" t="str">
        <f t="shared" si="27"/>
        <v/>
      </c>
    </row>
    <row r="418" spans="1:14" x14ac:dyDescent="0.25">
      <c r="A418" s="25">
        <v>36</v>
      </c>
      <c r="B418" s="30" t="str">
        <f>IF($A418="","",INDEX('LEA-District wide'!$B:$B,MATCH($A418,'LEA-District wide'!$A:$A,0)))</f>
        <v>North Slope Borough Schools</v>
      </c>
      <c r="C418" s="26">
        <v>360020</v>
      </c>
      <c r="D418" s="26" t="s">
        <v>459</v>
      </c>
      <c r="E418" s="6">
        <f>IF($A418="","",IFERROR(INDEX(CEPIdentifiedStudentsSummary!$D:$D,MATCH($C418,CEPIdentifiedStudentsSummary!$A:$A,0)),0))</f>
        <v>531</v>
      </c>
      <c r="F418" s="6">
        <f>IF($A418="","",IFERROR(INDEX(CEPIdentifiedStudentsSummary!$C:$C,MATCH($C418,CEPIdentifiedStudentsSummary!$A:$A,0)),0))</f>
        <v>122</v>
      </c>
      <c r="G418" s="5">
        <f t="shared" si="28"/>
        <v>0.22975517890772129</v>
      </c>
      <c r="H418" s="35" t="str">
        <f t="shared" si="25"/>
        <v/>
      </c>
      <c r="I418" s="35" t="str">
        <f t="shared" si="26"/>
        <v/>
      </c>
      <c r="J418" s="44" t="str">
        <f>IF(IFERROR(INDEX(NslpCepGroups!$E:$E,MATCH($C418,NslpCepGroups!$C:$C,0))="Special Assistance - CEP",FALSE),"X","")</f>
        <v/>
      </c>
      <c r="K418" s="42" t="str">
        <f>IF($A418="","",IF($J418="X",INDEX(NslpCepGroups!$H:$H,MATCH($C418,NslpCepGroups!$C:$C,0)),""))</f>
        <v/>
      </c>
      <c r="L418" s="42" t="str">
        <f>IF($A418="","",IF($J418="X",IF(INDEX(NslpCepGroups!$F:$F,MATCH($C418,NslpCepGroups!$C:$C,0))=0,"Indiv. site",INDEX(NslpCepGroups!$F:$F,MATCH($C418,NslpCepGroups!$C:$C,0))),""))</f>
        <v/>
      </c>
      <c r="M418" s="42" t="str">
        <f>IF($A418="","",IF($J418="X",INDEX(NslpCepGroups!$I:$I,MATCH($C418,NslpCepGroups!$C:$C,0)),""))</f>
        <v/>
      </c>
      <c r="N418" s="45" t="str">
        <f t="shared" si="27"/>
        <v/>
      </c>
    </row>
    <row r="419" spans="1:14" x14ac:dyDescent="0.25">
      <c r="A419" s="25">
        <v>36</v>
      </c>
      <c r="B419" s="30" t="str">
        <f>IF($A419="","",INDEX('LEA-District wide'!$B:$B,MATCH($A419,'LEA-District wide'!$A:$A,0)))</f>
        <v>North Slope Borough Schools</v>
      </c>
      <c r="C419" s="26">
        <v>360040</v>
      </c>
      <c r="D419" s="26" t="s">
        <v>310</v>
      </c>
      <c r="E419" s="6">
        <f>IF($A419="","",IFERROR(INDEX(CEPIdentifiedStudentsSummary!$D:$D,MATCH($C419,CEPIdentifiedStudentsSummary!$A:$A,0)),0))</f>
        <v>58</v>
      </c>
      <c r="F419" s="6">
        <f>IF($A419="","",IFERROR(INDEX(CEPIdentifiedStudentsSummary!$C:$C,MATCH($C419,CEPIdentifiedStudentsSummary!$A:$A,0)),0))</f>
        <v>5</v>
      </c>
      <c r="G419" s="5">
        <f t="shared" si="28"/>
        <v>8.6206896551724144E-2</v>
      </c>
      <c r="H419" s="35" t="str">
        <f t="shared" si="25"/>
        <v/>
      </c>
      <c r="I419" s="35" t="str">
        <f t="shared" si="26"/>
        <v/>
      </c>
      <c r="J419" s="44" t="str">
        <f>IF(IFERROR(INDEX(NslpCepGroups!$E:$E,MATCH($C419,NslpCepGroups!$C:$C,0))="Special Assistance - CEP",FALSE),"X","")</f>
        <v/>
      </c>
      <c r="K419" s="42" t="str">
        <f>IF($A419="","",IF($J419="X",INDEX(NslpCepGroups!$H:$H,MATCH($C419,NslpCepGroups!$C:$C,0)),""))</f>
        <v/>
      </c>
      <c r="L419" s="42" t="str">
        <f>IF($A419="","",IF($J419="X",IF(INDEX(NslpCepGroups!$F:$F,MATCH($C419,NslpCepGroups!$C:$C,0))=0,"Indiv. site",INDEX(NslpCepGroups!$F:$F,MATCH($C419,NslpCepGroups!$C:$C,0))),""))</f>
        <v/>
      </c>
      <c r="M419" s="42" t="str">
        <f>IF($A419="","",IF($J419="X",INDEX(NslpCepGroups!$I:$I,MATCH($C419,NslpCepGroups!$C:$C,0)),""))</f>
        <v/>
      </c>
      <c r="N419" s="45" t="str">
        <f t="shared" si="27"/>
        <v/>
      </c>
    </row>
    <row r="420" spans="1:14" x14ac:dyDescent="0.25">
      <c r="A420" s="25">
        <v>36</v>
      </c>
      <c r="B420" s="30" t="str">
        <f>IF($A420="","",INDEX('LEA-District wide'!$B:$B,MATCH($A420,'LEA-District wide'!$A:$A,0)))</f>
        <v>North Slope Borough Schools</v>
      </c>
      <c r="C420" s="26">
        <v>360070</v>
      </c>
      <c r="D420" s="26" t="s">
        <v>313</v>
      </c>
      <c r="E420" s="6">
        <f>IF($A420="","",IFERROR(INDEX(CEPIdentifiedStudentsSummary!$D:$D,MATCH($C420,CEPIdentifiedStudentsSummary!$A:$A,0)),0))</f>
        <v>87</v>
      </c>
      <c r="F420" s="6">
        <f>IF($A420="","",IFERROR(INDEX(CEPIdentifiedStudentsSummary!$C:$C,MATCH($C420,CEPIdentifiedStudentsSummary!$A:$A,0)),0))</f>
        <v>17</v>
      </c>
      <c r="G420" s="5">
        <f t="shared" si="28"/>
        <v>0.19540229885057472</v>
      </c>
      <c r="H420" s="35" t="str">
        <f t="shared" si="25"/>
        <v/>
      </c>
      <c r="I420" s="35" t="str">
        <f t="shared" si="26"/>
        <v/>
      </c>
      <c r="J420" s="44" t="str">
        <f>IF(IFERROR(INDEX(NslpCepGroups!$E:$E,MATCH($C420,NslpCepGroups!$C:$C,0))="Special Assistance - CEP",FALSE),"X","")</f>
        <v/>
      </c>
      <c r="K420" s="42" t="str">
        <f>IF($A420="","",IF($J420="X",INDEX(NslpCepGroups!$H:$H,MATCH($C420,NslpCepGroups!$C:$C,0)),""))</f>
        <v/>
      </c>
      <c r="L420" s="42" t="str">
        <f>IF($A420="","",IF($J420="X",IF(INDEX(NslpCepGroups!$F:$F,MATCH($C420,NslpCepGroups!$C:$C,0))=0,"Indiv. site",INDEX(NslpCepGroups!$F:$F,MATCH($C420,NslpCepGroups!$C:$C,0))),""))</f>
        <v/>
      </c>
      <c r="M420" s="42" t="str">
        <f>IF($A420="","",IF($J420="X",INDEX(NslpCepGroups!$I:$I,MATCH($C420,NslpCepGroups!$C:$C,0)),""))</f>
        <v/>
      </c>
      <c r="N420" s="45" t="str">
        <f t="shared" si="27"/>
        <v/>
      </c>
    </row>
    <row r="421" spans="1:14" x14ac:dyDescent="0.25">
      <c r="A421" s="25">
        <v>36</v>
      </c>
      <c r="B421" s="30" t="str">
        <f>IF($A421="","",INDEX('LEA-District wide'!$B:$B,MATCH($A421,'LEA-District wide'!$A:$A,0)))</f>
        <v>North Slope Borough Schools</v>
      </c>
      <c r="C421" s="26">
        <v>367010</v>
      </c>
      <c r="D421" s="26" t="s">
        <v>460</v>
      </c>
      <c r="E421" s="6">
        <f>IF($A421="","",IFERROR(INDEX(CEPIdentifiedStudentsSummary!$D:$D,MATCH($C421,CEPIdentifiedStudentsSummary!$A:$A,0)),0))</f>
        <v>49</v>
      </c>
      <c r="F421" s="6">
        <f>IF($A421="","",IFERROR(INDEX(CEPIdentifiedStudentsSummary!$C:$C,MATCH($C421,CEPIdentifiedStudentsSummary!$A:$A,0)),0))</f>
        <v>14</v>
      </c>
      <c r="G421" s="5">
        <f t="shared" si="28"/>
        <v>0.2857142857142857</v>
      </c>
      <c r="H421" s="35" t="str">
        <f t="shared" si="25"/>
        <v/>
      </c>
      <c r="I421" s="35" t="str">
        <f t="shared" si="26"/>
        <v/>
      </c>
      <c r="J421" s="44" t="str">
        <f>IF(IFERROR(INDEX(NslpCepGroups!$E:$E,MATCH($C421,NslpCepGroups!$C:$C,0))="Special Assistance - CEP",FALSE),"X","")</f>
        <v/>
      </c>
      <c r="K421" s="42" t="str">
        <f>IF($A421="","",IF($J421="X",INDEX(NslpCepGroups!$H:$H,MATCH($C421,NslpCepGroups!$C:$C,0)),""))</f>
        <v/>
      </c>
      <c r="L421" s="42" t="str">
        <f>IF($A421="","",IF($J421="X",IF(INDEX(NslpCepGroups!$F:$F,MATCH($C421,NslpCepGroups!$C:$C,0))=0,"Indiv. site",INDEX(NslpCepGroups!$F:$F,MATCH($C421,NslpCepGroups!$C:$C,0))),""))</f>
        <v/>
      </c>
      <c r="M421" s="42" t="str">
        <f>IF($A421="","",IF($J421="X",INDEX(NslpCepGroups!$I:$I,MATCH($C421,NslpCepGroups!$C:$C,0)),""))</f>
        <v/>
      </c>
      <c r="N421" s="45" t="str">
        <f t="shared" si="27"/>
        <v/>
      </c>
    </row>
    <row r="422" spans="1:14" x14ac:dyDescent="0.25">
      <c r="A422" s="25">
        <v>36</v>
      </c>
      <c r="B422" s="30" t="str">
        <f>IF($A422="","",INDEX('LEA-District wide'!$B:$B,MATCH($A422,'LEA-District wide'!$A:$A,0)))</f>
        <v>North Slope Borough Schools</v>
      </c>
      <c r="C422" s="26">
        <v>360090</v>
      </c>
      <c r="D422" s="26" t="s">
        <v>314</v>
      </c>
      <c r="E422" s="6">
        <f>IF($A422="","",IFERROR(INDEX(CEPIdentifiedStudentsSummary!$D:$D,MATCH($C422,CEPIdentifiedStudentsSummary!$A:$A,0)),0))</f>
        <v>79</v>
      </c>
      <c r="F422" s="6">
        <f>IF($A422="","",IFERROR(INDEX(CEPIdentifiedStudentsSummary!$C:$C,MATCH($C422,CEPIdentifiedStudentsSummary!$A:$A,0)),0))</f>
        <v>5</v>
      </c>
      <c r="G422" s="5">
        <f t="shared" si="28"/>
        <v>6.3291139240506333E-2</v>
      </c>
      <c r="H422" s="35" t="str">
        <f t="shared" si="25"/>
        <v/>
      </c>
      <c r="I422" s="35" t="str">
        <f t="shared" si="26"/>
        <v/>
      </c>
      <c r="J422" s="44" t="str">
        <f>IF(IFERROR(INDEX(NslpCepGroups!$E:$E,MATCH($C422,NslpCepGroups!$C:$C,0))="Special Assistance - CEP",FALSE),"X","")</f>
        <v/>
      </c>
      <c r="K422" s="42" t="str">
        <f>IF($A422="","",IF($J422="X",INDEX(NslpCepGroups!$H:$H,MATCH($C422,NslpCepGroups!$C:$C,0)),""))</f>
        <v/>
      </c>
      <c r="L422" s="42" t="str">
        <f>IF($A422="","",IF($J422="X",IF(INDEX(NslpCepGroups!$F:$F,MATCH($C422,NslpCepGroups!$C:$C,0))=0,"Indiv. site",INDEX(NslpCepGroups!$F:$F,MATCH($C422,NslpCepGroups!$C:$C,0))),""))</f>
        <v/>
      </c>
      <c r="M422" s="42" t="str">
        <f>IF($A422="","",IF($J422="X",INDEX(NslpCepGroups!$I:$I,MATCH($C422,NslpCepGroups!$C:$C,0)),""))</f>
        <v/>
      </c>
      <c r="N422" s="45" t="str">
        <f t="shared" si="27"/>
        <v/>
      </c>
    </row>
    <row r="423" spans="1:14" x14ac:dyDescent="0.25">
      <c r="A423" s="25">
        <v>36</v>
      </c>
      <c r="B423" s="30" t="str">
        <f>IF($A423="","",INDEX('LEA-District wide'!$B:$B,MATCH($A423,'LEA-District wide'!$A:$A,0)))</f>
        <v>North Slope Borough Schools</v>
      </c>
      <c r="C423" s="26">
        <v>360050</v>
      </c>
      <c r="D423" s="26" t="s">
        <v>311</v>
      </c>
      <c r="E423" s="6">
        <f>IF($A423="","",IFERROR(INDEX(CEPIdentifiedStudentsSummary!$D:$D,MATCH($C423,CEPIdentifiedStudentsSummary!$A:$A,0)),0))</f>
        <v>164</v>
      </c>
      <c r="F423" s="6">
        <f>IF($A423="","",IFERROR(INDEX(CEPIdentifiedStudentsSummary!$C:$C,MATCH($C423,CEPIdentifiedStudentsSummary!$A:$A,0)),0))</f>
        <v>52</v>
      </c>
      <c r="G423" s="5">
        <f t="shared" si="28"/>
        <v>0.31707317073170732</v>
      </c>
      <c r="H423" s="35" t="str">
        <f t="shared" si="25"/>
        <v>X</v>
      </c>
      <c r="I423" s="35" t="str">
        <f t="shared" si="26"/>
        <v/>
      </c>
      <c r="J423" s="44" t="str">
        <f>IF(IFERROR(INDEX(NslpCepGroups!$E:$E,MATCH($C423,NslpCepGroups!$C:$C,0))="Special Assistance - CEP",FALSE),"X","")</f>
        <v>X</v>
      </c>
      <c r="K423" s="42" t="str">
        <f>IF($A423="","",IF($J423="X",INDEX(NslpCepGroups!$H:$H,MATCH($C423,NslpCepGroups!$C:$C,0)),""))</f>
        <v>2019 - 2020</v>
      </c>
      <c r="L423" s="42" t="str">
        <f>IF($A423="","",IF($J423="X",IF(INDEX(NslpCepGroups!$F:$F,MATCH($C423,NslpCepGroups!$C:$C,0))=0,"Indiv. site",INDEX(NslpCepGroups!$F:$F,MATCH($C423,NslpCepGroups!$C:$C,0))),""))</f>
        <v>Group A</v>
      </c>
      <c r="M423" s="42" t="str">
        <f>IF($A423="","",IF($J423="X",INDEX(NslpCepGroups!$I:$I,MATCH($C423,NslpCepGroups!$C:$C,0)),""))</f>
        <v>2022 - 2023</v>
      </c>
      <c r="N423" s="47" t="str">
        <f t="shared" si="27"/>
        <v>X</v>
      </c>
    </row>
    <row r="424" spans="1:14" x14ac:dyDescent="0.25">
      <c r="A424" s="25">
        <v>36</v>
      </c>
      <c r="B424" s="30" t="str">
        <f>IF($A424="","",INDEX('LEA-District wide'!$B:$B,MATCH($A424,'LEA-District wide'!$A:$A,0)))</f>
        <v>North Slope Borough Schools</v>
      </c>
      <c r="C424" s="26">
        <v>360010</v>
      </c>
      <c r="D424" s="26" t="s">
        <v>308</v>
      </c>
      <c r="E424" s="6">
        <f>IF($A424="","",IFERROR(INDEX(CEPIdentifiedStudentsSummary!$D:$D,MATCH($C424,CEPIdentifiedStudentsSummary!$A:$A,0)),0))</f>
        <v>111</v>
      </c>
      <c r="F424" s="6">
        <f>IF($A424="","",IFERROR(INDEX(CEPIdentifiedStudentsSummary!$C:$C,MATCH($C424,CEPIdentifiedStudentsSummary!$A:$A,0)),0))</f>
        <v>25</v>
      </c>
      <c r="G424" s="5">
        <f t="shared" si="28"/>
        <v>0.22522522522522523</v>
      </c>
      <c r="H424" s="35" t="str">
        <f t="shared" si="25"/>
        <v/>
      </c>
      <c r="I424" s="35" t="str">
        <f t="shared" si="26"/>
        <v/>
      </c>
      <c r="J424" s="44" t="str">
        <f>IF(IFERROR(INDEX(NslpCepGroups!$E:$E,MATCH($C424,NslpCepGroups!$C:$C,0))="Special Assistance - CEP",FALSE),"X","")</f>
        <v>X</v>
      </c>
      <c r="K424" s="42" t="str">
        <f>IF($A424="","",IF($J424="X",INDEX(NslpCepGroups!$H:$H,MATCH($C424,NslpCepGroups!$C:$C,0)),""))</f>
        <v>2019 - 2020</v>
      </c>
      <c r="L424" s="42" t="str">
        <f>IF($A424="","",IF($J424="X",IF(INDEX(NslpCepGroups!$F:$F,MATCH($C424,NslpCepGroups!$C:$C,0))=0,"Indiv. site",INDEX(NslpCepGroups!$F:$F,MATCH($C424,NslpCepGroups!$C:$C,0))),""))</f>
        <v>Group A</v>
      </c>
      <c r="M424" s="42" t="str">
        <f>IF($A424="","",IF($J424="X",INDEX(NslpCepGroups!$I:$I,MATCH($C424,NslpCepGroups!$C:$C,0)),""))</f>
        <v>2022 - 2023</v>
      </c>
      <c r="N424" s="45" t="str">
        <f t="shared" si="27"/>
        <v>X</v>
      </c>
    </row>
    <row r="425" spans="1:14" x14ac:dyDescent="0.25">
      <c r="A425" s="25">
        <v>36</v>
      </c>
      <c r="B425" s="30" t="str">
        <f>IF($A425="","",INDEX('LEA-District wide'!$B:$B,MATCH($A425,'LEA-District wide'!$A:$A,0)))</f>
        <v>North Slope Borough Schools</v>
      </c>
      <c r="C425" s="26">
        <v>360060</v>
      </c>
      <c r="D425" s="26" t="s">
        <v>312</v>
      </c>
      <c r="E425" s="6">
        <f>IF($A425="","",IFERROR(INDEX(CEPIdentifiedStudentsSummary!$D:$D,MATCH($C425,CEPIdentifiedStudentsSummary!$A:$A,0)),0))</f>
        <v>269</v>
      </c>
      <c r="F425" s="6">
        <f>IF($A425="","",IFERROR(INDEX(CEPIdentifiedStudentsSummary!$C:$C,MATCH($C425,CEPIdentifiedStudentsSummary!$A:$A,0)),0))</f>
        <v>102</v>
      </c>
      <c r="G425" s="5">
        <f t="shared" si="28"/>
        <v>0.379182156133829</v>
      </c>
      <c r="H425" s="35" t="str">
        <f t="shared" si="25"/>
        <v>X</v>
      </c>
      <c r="I425" s="35" t="str">
        <f t="shared" si="26"/>
        <v/>
      </c>
      <c r="J425" s="44" t="str">
        <f>IF(IFERROR(INDEX(NslpCepGroups!$E:$E,MATCH($C425,NslpCepGroups!$C:$C,0))="Special Assistance - CEP",FALSE),"X","")</f>
        <v>X</v>
      </c>
      <c r="K425" s="42" t="str">
        <f>IF($A425="","",IF($J425="X",INDEX(NslpCepGroups!$H:$H,MATCH($C425,NslpCepGroups!$C:$C,0)),""))</f>
        <v>2019 - 2020</v>
      </c>
      <c r="L425" s="42" t="str">
        <f>IF($A425="","",IF($J425="X",IF(INDEX(NslpCepGroups!$F:$F,MATCH($C425,NslpCepGroups!$C:$C,0))=0,"Indiv. site",INDEX(NslpCepGroups!$F:$F,MATCH($C425,NslpCepGroups!$C:$C,0))),""))</f>
        <v>Group A</v>
      </c>
      <c r="M425" s="42" t="str">
        <f>IF($A425="","",IF($J425="X",INDEX(NslpCepGroups!$I:$I,MATCH($C425,NslpCepGroups!$C:$C,0)),""))</f>
        <v>2022 - 2023</v>
      </c>
      <c r="N425" s="47" t="str">
        <f t="shared" si="27"/>
        <v>X</v>
      </c>
    </row>
    <row r="426" spans="1:14" x14ac:dyDescent="0.25">
      <c r="A426" s="25">
        <v>37</v>
      </c>
      <c r="B426" s="30" t="str">
        <f>IF($A426="","",INDEX('LEA-District wide'!$B:$B,MATCH($A426,'LEA-District wide'!$A:$A,0)))</f>
        <v>Northwest Arctic Borough Schools</v>
      </c>
      <c r="C426" s="26">
        <v>370010</v>
      </c>
      <c r="D426" s="26" t="s">
        <v>317</v>
      </c>
      <c r="E426" s="6">
        <f>IF($A426="","",IFERROR(INDEX(CEPIdentifiedStudentsSummary!$D:$D,MATCH($C426,CEPIdentifiedStudentsSummary!$A:$A,0)),0))</f>
        <v>61</v>
      </c>
      <c r="F426" s="6">
        <f>IF($A426="","",IFERROR(INDEX(CEPIdentifiedStudentsSummary!$C:$C,MATCH($C426,CEPIdentifiedStudentsSummary!$A:$A,0)),0))</f>
        <v>49</v>
      </c>
      <c r="G426" s="5">
        <f t="shared" si="28"/>
        <v>0.80327868852459017</v>
      </c>
      <c r="H426" s="35" t="str">
        <f t="shared" si="25"/>
        <v/>
      </c>
      <c r="I426" s="35" t="str">
        <f t="shared" si="26"/>
        <v>X</v>
      </c>
      <c r="J426" s="44" t="str">
        <f>IF(IFERROR(INDEX(NslpCepGroups!$E:$E,MATCH($C426,NslpCepGroups!$C:$C,0))="Special Assistance - CEP",FALSE),"X","")</f>
        <v>X</v>
      </c>
      <c r="K426" s="42" t="str">
        <f>IF($A426="","",IF($J426="X",INDEX(NslpCepGroups!$H:$H,MATCH($C426,NslpCepGroups!$C:$C,0)),""))</f>
        <v>2022 - 2023</v>
      </c>
      <c r="L426" s="42" t="str">
        <f>IF($A426="","",IF($J426="X",IF(INDEX(NslpCepGroups!$F:$F,MATCH($C426,NslpCepGroups!$C:$C,0))=0,"Indiv. site",INDEX(NslpCepGroups!$F:$F,MATCH($C426,NslpCepGroups!$C:$C,0))),""))</f>
        <v>Group A</v>
      </c>
      <c r="M426" s="42" t="str">
        <f>IF($A426="","",IF($J426="X",INDEX(NslpCepGroups!$I:$I,MATCH($C426,NslpCepGroups!$C:$C,0)),""))</f>
        <v>2025 - 2026</v>
      </c>
      <c r="N426" s="45" t="str">
        <f t="shared" si="27"/>
        <v/>
      </c>
    </row>
    <row r="427" spans="1:14" x14ac:dyDescent="0.25">
      <c r="A427" s="25">
        <v>37</v>
      </c>
      <c r="B427" s="30" t="str">
        <f>IF($A427="","",INDEX('LEA-District wide'!$B:$B,MATCH($A427,'LEA-District wide'!$A:$A,0)))</f>
        <v>Northwest Arctic Borough Schools</v>
      </c>
      <c r="C427" s="26">
        <v>370100</v>
      </c>
      <c r="D427" s="26" t="s">
        <v>324</v>
      </c>
      <c r="E427" s="6">
        <f>IF($A427="","",IFERROR(INDEX(CEPIdentifiedStudentsSummary!$D:$D,MATCH($C427,CEPIdentifiedStudentsSummary!$A:$A,0)),0))</f>
        <v>207</v>
      </c>
      <c r="F427" s="6">
        <f>IF($A427="","",IFERROR(INDEX(CEPIdentifiedStudentsSummary!$C:$C,MATCH($C427,CEPIdentifiedStudentsSummary!$A:$A,0)),0))</f>
        <v>161</v>
      </c>
      <c r="G427" s="5">
        <f t="shared" si="28"/>
        <v>0.77777777777777779</v>
      </c>
      <c r="H427" s="35" t="str">
        <f t="shared" si="25"/>
        <v/>
      </c>
      <c r="I427" s="35" t="str">
        <f t="shared" si="26"/>
        <v>X</v>
      </c>
      <c r="J427" s="44" t="str">
        <f>IF(IFERROR(INDEX(NslpCepGroups!$E:$E,MATCH($C427,NslpCepGroups!$C:$C,0))="Special Assistance - CEP",FALSE),"X","")</f>
        <v>X</v>
      </c>
      <c r="K427" s="42" t="str">
        <f>IF($A427="","",IF($J427="X",INDEX(NslpCepGroups!$H:$H,MATCH($C427,NslpCepGroups!$C:$C,0)),""))</f>
        <v>2022 - 2023</v>
      </c>
      <c r="L427" s="42" t="str">
        <f>IF($A427="","",IF($J427="X",IF(INDEX(NslpCepGroups!$F:$F,MATCH($C427,NslpCepGroups!$C:$C,0))=0,"Indiv. site",INDEX(NslpCepGroups!$F:$F,MATCH($C427,NslpCepGroups!$C:$C,0))),""))</f>
        <v>Group A</v>
      </c>
      <c r="M427" s="42" t="str">
        <f>IF($A427="","",IF($J427="X",INDEX(NslpCepGroups!$I:$I,MATCH($C427,NslpCepGroups!$C:$C,0)),""))</f>
        <v>2025 - 2026</v>
      </c>
      <c r="N427" s="45" t="str">
        <f t="shared" si="27"/>
        <v/>
      </c>
    </row>
    <row r="428" spans="1:14" x14ac:dyDescent="0.25">
      <c r="A428" s="25">
        <v>37</v>
      </c>
      <c r="B428" s="30" t="str">
        <f>IF($A428="","",INDEX('LEA-District wide'!$B:$B,MATCH($A428,'LEA-District wide'!$A:$A,0)))</f>
        <v>Northwest Arctic Borough Schools</v>
      </c>
      <c r="C428" s="26">
        <v>370020</v>
      </c>
      <c r="D428" s="26" t="s">
        <v>318</v>
      </c>
      <c r="E428" s="6">
        <f>IF($A428="","",IFERROR(INDEX(CEPIdentifiedStudentsSummary!$D:$D,MATCH($C428,CEPIdentifiedStudentsSummary!$A:$A,0)),0))</f>
        <v>212</v>
      </c>
      <c r="F428" s="6">
        <f>IF($A428="","",IFERROR(INDEX(CEPIdentifiedStudentsSummary!$C:$C,MATCH($C428,CEPIdentifiedStudentsSummary!$A:$A,0)),0))</f>
        <v>156</v>
      </c>
      <c r="G428" s="5">
        <f t="shared" si="28"/>
        <v>0.73584905660377353</v>
      </c>
      <c r="H428" s="35" t="str">
        <f t="shared" si="25"/>
        <v/>
      </c>
      <c r="I428" s="35" t="str">
        <f t="shared" si="26"/>
        <v>X</v>
      </c>
      <c r="J428" s="44" t="str">
        <f>IF(IFERROR(INDEX(NslpCepGroups!$E:$E,MATCH($C428,NslpCepGroups!$C:$C,0))="Special Assistance - CEP",FALSE),"X","")</f>
        <v>X</v>
      </c>
      <c r="K428" s="42" t="str">
        <f>IF($A428="","",IF($J428="X",INDEX(NslpCepGroups!$H:$H,MATCH($C428,NslpCepGroups!$C:$C,0)),""))</f>
        <v>2022 - 2023</v>
      </c>
      <c r="L428" s="42" t="str">
        <f>IF($A428="","",IF($J428="X",IF(INDEX(NslpCepGroups!$F:$F,MATCH($C428,NslpCepGroups!$C:$C,0))=0,"Indiv. site",INDEX(NslpCepGroups!$F:$F,MATCH($C428,NslpCepGroups!$C:$C,0))),""))</f>
        <v>Group A</v>
      </c>
      <c r="M428" s="42" t="str">
        <f>IF($A428="","",IF($J428="X",INDEX(NslpCepGroups!$I:$I,MATCH($C428,NslpCepGroups!$C:$C,0)),""))</f>
        <v>2025 - 2026</v>
      </c>
      <c r="N428" s="45" t="str">
        <f t="shared" si="27"/>
        <v/>
      </c>
    </row>
    <row r="429" spans="1:14" x14ac:dyDescent="0.25">
      <c r="A429" s="25">
        <v>37</v>
      </c>
      <c r="B429" s="30" t="str">
        <f>IF($A429="","",INDEX('LEA-District wide'!$B:$B,MATCH($A429,'LEA-District wide'!$A:$A,0)))</f>
        <v>Northwest Arctic Borough Schools</v>
      </c>
      <c r="C429" s="26">
        <v>370210</v>
      </c>
      <c r="D429" s="26" t="s">
        <v>327</v>
      </c>
      <c r="E429" s="6">
        <f>IF($A429="","",IFERROR(INDEX(CEPIdentifiedStudentsSummary!$D:$D,MATCH($C429,CEPIdentifiedStudentsSummary!$A:$A,0)),0))</f>
        <v>257</v>
      </c>
      <c r="F429" s="6">
        <f>IF($A429="","",IFERROR(INDEX(CEPIdentifiedStudentsSummary!$C:$C,MATCH($C429,CEPIdentifiedStudentsSummary!$A:$A,0)),0))</f>
        <v>179</v>
      </c>
      <c r="G429" s="5">
        <f t="shared" si="28"/>
        <v>0.69649805447470814</v>
      </c>
      <c r="H429" s="35" t="str">
        <f t="shared" si="25"/>
        <v/>
      </c>
      <c r="I429" s="35" t="str">
        <f t="shared" si="26"/>
        <v>X</v>
      </c>
      <c r="J429" s="44" t="str">
        <f>IF(IFERROR(INDEX(NslpCepGroups!$E:$E,MATCH($C429,NslpCepGroups!$C:$C,0))="Special Assistance - CEP",FALSE),"X","")</f>
        <v>X</v>
      </c>
      <c r="K429" s="42" t="str">
        <f>IF($A429="","",IF($J429="X",INDEX(NslpCepGroups!$H:$H,MATCH($C429,NslpCepGroups!$C:$C,0)),""))</f>
        <v>2022 - 2023</v>
      </c>
      <c r="L429" s="42" t="str">
        <f>IF($A429="","",IF($J429="X",IF(INDEX(NslpCepGroups!$F:$F,MATCH($C429,NslpCepGroups!$C:$C,0))=0,"Indiv. site",INDEX(NslpCepGroups!$F:$F,MATCH($C429,NslpCepGroups!$C:$C,0))),""))</f>
        <v>Group A</v>
      </c>
      <c r="M429" s="42" t="str">
        <f>IF($A429="","",IF($J429="X",INDEX(NslpCepGroups!$I:$I,MATCH($C429,NslpCepGroups!$C:$C,0)),""))</f>
        <v>2025 - 2026</v>
      </c>
      <c r="N429" s="45" t="str">
        <f t="shared" si="27"/>
        <v/>
      </c>
    </row>
    <row r="430" spans="1:14" x14ac:dyDescent="0.25">
      <c r="A430" s="25">
        <v>37</v>
      </c>
      <c r="B430" s="30" t="str">
        <f>IF($A430="","",INDEX('LEA-District wide'!$B:$B,MATCH($A430,'LEA-District wide'!$A:$A,0)))</f>
        <v>Northwest Arctic Borough Schools</v>
      </c>
      <c r="C430" s="26">
        <v>370030</v>
      </c>
      <c r="D430" s="26" t="s">
        <v>319</v>
      </c>
      <c r="E430" s="6">
        <f>IF($A430="","",IFERROR(INDEX(CEPIdentifiedStudentsSummary!$D:$D,MATCH($C430,CEPIdentifiedStudentsSummary!$A:$A,0)),0))</f>
        <v>54</v>
      </c>
      <c r="F430" s="6">
        <f>IF($A430="","",IFERROR(INDEX(CEPIdentifiedStudentsSummary!$C:$C,MATCH($C430,CEPIdentifiedStudentsSummary!$A:$A,0)),0))</f>
        <v>54</v>
      </c>
      <c r="G430" s="5">
        <f t="shared" si="28"/>
        <v>1</v>
      </c>
      <c r="H430" s="35" t="str">
        <f t="shared" si="25"/>
        <v/>
      </c>
      <c r="I430" s="35" t="str">
        <f t="shared" si="26"/>
        <v>X</v>
      </c>
      <c r="J430" s="44" t="str">
        <f>IF(IFERROR(INDEX(NslpCepGroups!$E:$E,MATCH($C430,NslpCepGroups!$C:$C,0))="Special Assistance - CEP",FALSE),"X","")</f>
        <v>X</v>
      </c>
      <c r="K430" s="42" t="str">
        <f>IF($A430="","",IF($J430="X",INDEX(NslpCepGroups!$H:$H,MATCH($C430,NslpCepGroups!$C:$C,0)),""))</f>
        <v>2022 - 2023</v>
      </c>
      <c r="L430" s="42" t="str">
        <f>IF($A430="","",IF($J430="X",IF(INDEX(NslpCepGroups!$F:$F,MATCH($C430,NslpCepGroups!$C:$C,0))=0,"Indiv. site",INDEX(NslpCepGroups!$F:$F,MATCH($C430,NslpCepGroups!$C:$C,0))),""))</f>
        <v>Group A</v>
      </c>
      <c r="M430" s="42" t="str">
        <f>IF($A430="","",IF($J430="X",INDEX(NslpCepGroups!$I:$I,MATCH($C430,NslpCepGroups!$C:$C,0)),""))</f>
        <v>2025 - 2026</v>
      </c>
      <c r="N430" s="45" t="str">
        <f t="shared" si="27"/>
        <v/>
      </c>
    </row>
    <row r="431" spans="1:14" x14ac:dyDescent="0.25">
      <c r="A431" s="25">
        <v>37</v>
      </c>
      <c r="B431" s="30" t="str">
        <f>IF($A431="","",INDEX('LEA-District wide'!$B:$B,MATCH($A431,'LEA-District wide'!$A:$A,0)))</f>
        <v>Northwest Arctic Borough Schools</v>
      </c>
      <c r="C431" s="26">
        <v>370080</v>
      </c>
      <c r="D431" s="26" t="s">
        <v>322</v>
      </c>
      <c r="E431" s="6">
        <f>IF($A431="","",IFERROR(INDEX(CEPIdentifiedStudentsSummary!$D:$D,MATCH($C431,CEPIdentifiedStudentsSummary!$A:$A,0)),0))</f>
        <v>294</v>
      </c>
      <c r="F431" s="6">
        <f>IF($A431="","",IFERROR(INDEX(CEPIdentifiedStudentsSummary!$C:$C,MATCH($C431,CEPIdentifiedStudentsSummary!$A:$A,0)),0))</f>
        <v>145</v>
      </c>
      <c r="G431" s="5">
        <f t="shared" si="28"/>
        <v>0.49319727891156462</v>
      </c>
      <c r="H431" s="35" t="str">
        <f t="shared" si="25"/>
        <v/>
      </c>
      <c r="I431" s="35" t="str">
        <f t="shared" si="26"/>
        <v>X</v>
      </c>
      <c r="J431" s="44" t="str">
        <f>IF(IFERROR(INDEX(NslpCepGroups!$E:$E,MATCH($C431,NslpCepGroups!$C:$C,0))="Special Assistance - CEP",FALSE),"X","")</f>
        <v>X</v>
      </c>
      <c r="K431" s="42" t="str">
        <f>IF($A431="","",IF($J431="X",INDEX(NslpCepGroups!$H:$H,MATCH($C431,NslpCepGroups!$C:$C,0)),""))</f>
        <v>2022 - 2023</v>
      </c>
      <c r="L431" s="42" t="str">
        <f>IF($A431="","",IF($J431="X",IF(INDEX(NslpCepGroups!$F:$F,MATCH($C431,NslpCepGroups!$C:$C,0))=0,"Indiv. site",INDEX(NslpCepGroups!$F:$F,MATCH($C431,NslpCepGroups!$C:$C,0))),""))</f>
        <v>Group A</v>
      </c>
      <c r="M431" s="42" t="str">
        <f>IF($A431="","",IF($J431="X",INDEX(NslpCepGroups!$I:$I,MATCH($C431,NslpCepGroups!$C:$C,0)),""))</f>
        <v>2025 - 2026</v>
      </c>
      <c r="N431" s="45" t="str">
        <f t="shared" si="27"/>
        <v/>
      </c>
    </row>
    <row r="432" spans="1:14" x14ac:dyDescent="0.25">
      <c r="A432" s="25">
        <v>37</v>
      </c>
      <c r="B432" s="30" t="str">
        <f>IF($A432="","",INDEX('LEA-District wide'!$B:$B,MATCH($A432,'LEA-District wide'!$A:$A,0)))</f>
        <v>Northwest Arctic Borough Schools</v>
      </c>
      <c r="C432" s="26">
        <v>370040</v>
      </c>
      <c r="D432" s="26" t="s">
        <v>320</v>
      </c>
      <c r="E432" s="6">
        <f>IF($A432="","",IFERROR(INDEX(CEPIdentifiedStudentsSummary!$D:$D,MATCH($C432,CEPIdentifiedStudentsSummary!$A:$A,0)),0))</f>
        <v>104</v>
      </c>
      <c r="F432" s="6">
        <f>IF($A432="","",IFERROR(INDEX(CEPIdentifiedStudentsSummary!$C:$C,MATCH($C432,CEPIdentifiedStudentsSummary!$A:$A,0)),0))</f>
        <v>72</v>
      </c>
      <c r="G432" s="5">
        <f t="shared" si="28"/>
        <v>0.69230769230769229</v>
      </c>
      <c r="H432" s="35" t="str">
        <f t="shared" si="25"/>
        <v/>
      </c>
      <c r="I432" s="35" t="str">
        <f t="shared" si="26"/>
        <v>X</v>
      </c>
      <c r="J432" s="44" t="str">
        <f>IF(IFERROR(INDEX(NslpCepGroups!$E:$E,MATCH($C432,NslpCepGroups!$C:$C,0))="Special Assistance - CEP",FALSE),"X","")</f>
        <v>X</v>
      </c>
      <c r="K432" s="42" t="str">
        <f>IF($A432="","",IF($J432="X",INDEX(NslpCepGroups!$H:$H,MATCH($C432,NslpCepGroups!$C:$C,0)),""))</f>
        <v>2022 - 2023</v>
      </c>
      <c r="L432" s="42" t="str">
        <f>IF($A432="","",IF($J432="X",IF(INDEX(NslpCepGroups!$F:$F,MATCH($C432,NslpCepGroups!$C:$C,0))=0,"Indiv. site",INDEX(NslpCepGroups!$F:$F,MATCH($C432,NslpCepGroups!$C:$C,0))),""))</f>
        <v>Group A</v>
      </c>
      <c r="M432" s="42" t="str">
        <f>IF($A432="","",IF($J432="X",INDEX(NslpCepGroups!$I:$I,MATCH($C432,NslpCepGroups!$C:$C,0)),""))</f>
        <v>2025 - 2026</v>
      </c>
      <c r="N432" s="45" t="str">
        <f t="shared" si="27"/>
        <v/>
      </c>
    </row>
    <row r="433" spans="1:14" x14ac:dyDescent="0.25">
      <c r="A433" s="25">
        <v>37</v>
      </c>
      <c r="B433" s="30" t="str">
        <f>IF($A433="","",INDEX('LEA-District wide'!$B:$B,MATCH($A433,'LEA-District wide'!$A:$A,0)))</f>
        <v>Northwest Arctic Borough Schools</v>
      </c>
      <c r="C433" s="26">
        <v>370060</v>
      </c>
      <c r="D433" s="26" t="s">
        <v>461</v>
      </c>
      <c r="E433" s="6">
        <f>IF($A433="","",IFERROR(INDEX(CEPIdentifiedStudentsSummary!$D:$D,MATCH($C433,CEPIdentifiedStudentsSummary!$A:$A,0)),0))</f>
        <v>147</v>
      </c>
      <c r="F433" s="6">
        <f>IF($A433="","",IFERROR(INDEX(CEPIdentifiedStudentsSummary!$C:$C,MATCH($C433,CEPIdentifiedStudentsSummary!$A:$A,0)),0))</f>
        <v>88</v>
      </c>
      <c r="G433" s="5">
        <f t="shared" si="28"/>
        <v>0.59863945578231292</v>
      </c>
      <c r="H433" s="35" t="str">
        <f t="shared" si="25"/>
        <v/>
      </c>
      <c r="I433" s="35" t="str">
        <f t="shared" si="26"/>
        <v>X</v>
      </c>
      <c r="J433" s="44" t="str">
        <f>IF(IFERROR(INDEX(NslpCepGroups!$E:$E,MATCH($C433,NslpCepGroups!$C:$C,0))="Special Assistance - CEP",FALSE),"X","")</f>
        <v>X</v>
      </c>
      <c r="K433" s="42" t="str">
        <f>IF($A433="","",IF($J433="X",INDEX(NslpCepGroups!$H:$H,MATCH($C433,NslpCepGroups!$C:$C,0)),""))</f>
        <v>2022 - 2023</v>
      </c>
      <c r="L433" s="42" t="str">
        <f>IF($A433="","",IF($J433="X",IF(INDEX(NslpCepGroups!$F:$F,MATCH($C433,NslpCepGroups!$C:$C,0))=0,"Indiv. site",INDEX(NslpCepGroups!$F:$F,MATCH($C433,NslpCepGroups!$C:$C,0))),""))</f>
        <v>Group A</v>
      </c>
      <c r="M433" s="42" t="str">
        <f>IF($A433="","",IF($J433="X",INDEX(NslpCepGroups!$I:$I,MATCH($C433,NslpCepGroups!$C:$C,0)),""))</f>
        <v>2025 - 2026</v>
      </c>
      <c r="N433" s="45" t="str">
        <f t="shared" si="27"/>
        <v/>
      </c>
    </row>
    <row r="434" spans="1:14" x14ac:dyDescent="0.25">
      <c r="A434" s="25">
        <v>37</v>
      </c>
      <c r="B434" s="30" t="str">
        <f>IF($A434="","",INDEX('LEA-District wide'!$B:$B,MATCH($A434,'LEA-District wide'!$A:$A,0)))</f>
        <v>Northwest Arctic Borough Schools</v>
      </c>
      <c r="C434" s="26">
        <v>370070</v>
      </c>
      <c r="D434" s="26" t="s">
        <v>321</v>
      </c>
      <c r="E434" s="6">
        <f>IF($A434="","",IFERROR(INDEX(CEPIdentifiedStudentsSummary!$D:$D,MATCH($C434,CEPIdentifiedStudentsSummary!$A:$A,0)),0))</f>
        <v>28</v>
      </c>
      <c r="F434" s="6">
        <f>IF($A434="","",IFERROR(INDEX(CEPIdentifiedStudentsSummary!$C:$C,MATCH($C434,CEPIdentifiedStudentsSummary!$A:$A,0)),0))</f>
        <v>19</v>
      </c>
      <c r="G434" s="5">
        <f t="shared" si="28"/>
        <v>0.6785714285714286</v>
      </c>
      <c r="H434" s="35" t="str">
        <f t="shared" si="25"/>
        <v/>
      </c>
      <c r="I434" s="35" t="str">
        <f t="shared" si="26"/>
        <v>X</v>
      </c>
      <c r="J434" s="44" t="str">
        <f>IF(IFERROR(INDEX(NslpCepGroups!$E:$E,MATCH($C434,NslpCepGroups!$C:$C,0))="Special Assistance - CEP",FALSE),"X","")</f>
        <v>X</v>
      </c>
      <c r="K434" s="42" t="str">
        <f>IF($A434="","",IF($J434="X",INDEX(NslpCepGroups!$H:$H,MATCH($C434,NslpCepGroups!$C:$C,0)),""))</f>
        <v>2022 - 2023</v>
      </c>
      <c r="L434" s="42" t="str">
        <f>IF($A434="","",IF($J434="X",IF(INDEX(NslpCepGroups!$F:$F,MATCH($C434,NslpCepGroups!$C:$C,0))=0,"Indiv. site",INDEX(NslpCepGroups!$F:$F,MATCH($C434,NslpCepGroups!$C:$C,0))),""))</f>
        <v>Group A</v>
      </c>
      <c r="M434" s="42" t="str">
        <f>IF($A434="","",IF($J434="X",INDEX(NslpCepGroups!$I:$I,MATCH($C434,NslpCepGroups!$C:$C,0)),""))</f>
        <v>2025 - 2026</v>
      </c>
      <c r="N434" s="45" t="str">
        <f t="shared" si="27"/>
        <v/>
      </c>
    </row>
    <row r="435" spans="1:14" x14ac:dyDescent="0.25">
      <c r="A435" s="25">
        <v>37</v>
      </c>
      <c r="B435" s="30" t="str">
        <f>IF($A435="","",INDEX('LEA-District wide'!$B:$B,MATCH($A435,'LEA-District wide'!$A:$A,0)))</f>
        <v>Northwest Arctic Borough Schools</v>
      </c>
      <c r="C435" s="26">
        <v>370150</v>
      </c>
      <c r="D435" s="26" t="s">
        <v>326</v>
      </c>
      <c r="E435" s="6">
        <f>IF($A435="","",IFERROR(INDEX(CEPIdentifiedStudentsSummary!$D:$D,MATCH($C435,CEPIdentifiedStudentsSummary!$A:$A,0)),0))</f>
        <v>322</v>
      </c>
      <c r="F435" s="6">
        <f>IF($A435="","",IFERROR(INDEX(CEPIdentifiedStudentsSummary!$C:$C,MATCH($C435,CEPIdentifiedStudentsSummary!$A:$A,0)),0))</f>
        <v>183</v>
      </c>
      <c r="G435" s="5">
        <f t="shared" si="28"/>
        <v>0.56832298136645965</v>
      </c>
      <c r="H435" s="35" t="str">
        <f t="shared" si="25"/>
        <v/>
      </c>
      <c r="I435" s="35" t="str">
        <f t="shared" si="26"/>
        <v>X</v>
      </c>
      <c r="J435" s="44" t="str">
        <f>IF(IFERROR(INDEX(NslpCepGroups!$E:$E,MATCH($C435,NslpCepGroups!$C:$C,0))="Special Assistance - CEP",FALSE),"X","")</f>
        <v>X</v>
      </c>
      <c r="K435" s="42" t="str">
        <f>IF($A435="","",IF($J435="X",INDEX(NslpCepGroups!$H:$H,MATCH($C435,NslpCepGroups!$C:$C,0)),""))</f>
        <v>2022 - 2023</v>
      </c>
      <c r="L435" s="42" t="str">
        <f>IF($A435="","",IF($J435="X",IF(INDEX(NslpCepGroups!$F:$F,MATCH($C435,NslpCepGroups!$C:$C,0))=0,"Indiv. site",INDEX(NslpCepGroups!$F:$F,MATCH($C435,NslpCepGroups!$C:$C,0))),""))</f>
        <v>Group A</v>
      </c>
      <c r="M435" s="42" t="str">
        <f>IF($A435="","",IF($J435="X",INDEX(NslpCepGroups!$I:$I,MATCH($C435,NslpCepGroups!$C:$C,0)),""))</f>
        <v>2025 - 2026</v>
      </c>
      <c r="N435" s="45" t="str">
        <f t="shared" si="27"/>
        <v/>
      </c>
    </row>
    <row r="436" spans="1:14" x14ac:dyDescent="0.25">
      <c r="A436" s="25">
        <v>37</v>
      </c>
      <c r="B436" s="30" t="str">
        <f>IF($A436="","",INDEX('LEA-District wide'!$B:$B,MATCH($A436,'LEA-District wide'!$A:$A,0)))</f>
        <v>Northwest Arctic Borough Schools</v>
      </c>
      <c r="C436" s="26">
        <v>370090</v>
      </c>
      <c r="D436" s="26" t="s">
        <v>323</v>
      </c>
      <c r="E436" s="6">
        <f>IF($A436="","",IFERROR(INDEX(CEPIdentifiedStudentsSummary!$D:$D,MATCH($C436,CEPIdentifiedStudentsSummary!$A:$A,0)),0))</f>
        <v>161</v>
      </c>
      <c r="F436" s="6">
        <f>IF($A436="","",IFERROR(INDEX(CEPIdentifiedStudentsSummary!$C:$C,MATCH($C436,CEPIdentifiedStudentsSummary!$A:$A,0)),0))</f>
        <v>116</v>
      </c>
      <c r="G436" s="5">
        <f t="shared" si="28"/>
        <v>0.72049689440993792</v>
      </c>
      <c r="H436" s="35" t="str">
        <f t="shared" si="25"/>
        <v/>
      </c>
      <c r="I436" s="35" t="str">
        <f t="shared" si="26"/>
        <v>X</v>
      </c>
      <c r="J436" s="44" t="str">
        <f>IF(IFERROR(INDEX(NslpCepGroups!$E:$E,MATCH($C436,NslpCepGroups!$C:$C,0))="Special Assistance - CEP",FALSE),"X","")</f>
        <v>X</v>
      </c>
      <c r="K436" s="42" t="str">
        <f>IF($A436="","",IF($J436="X",INDEX(NslpCepGroups!$H:$H,MATCH($C436,NslpCepGroups!$C:$C,0)),""))</f>
        <v>2022 - 2023</v>
      </c>
      <c r="L436" s="42" t="str">
        <f>IF($A436="","",IF($J436="X",IF(INDEX(NslpCepGroups!$F:$F,MATCH($C436,NslpCepGroups!$C:$C,0))=0,"Indiv. site",INDEX(NslpCepGroups!$F:$F,MATCH($C436,NslpCepGroups!$C:$C,0))),""))</f>
        <v>Group A</v>
      </c>
      <c r="M436" s="42" t="str">
        <f>IF($A436="","",IF($J436="X",INDEX(NslpCepGroups!$I:$I,MATCH($C436,NslpCepGroups!$C:$C,0)),""))</f>
        <v>2025 - 2026</v>
      </c>
      <c r="N436" s="45" t="str">
        <f t="shared" si="27"/>
        <v/>
      </c>
    </row>
    <row r="437" spans="1:14" x14ac:dyDescent="0.25">
      <c r="A437" s="25">
        <v>37</v>
      </c>
      <c r="B437" s="30" t="str">
        <f>IF($A437="","",INDEX('LEA-District wide'!$B:$B,MATCH($A437,'LEA-District wide'!$A:$A,0)))</f>
        <v>Northwest Arctic Borough Schools</v>
      </c>
      <c r="C437" s="26">
        <v>378020</v>
      </c>
      <c r="D437" s="26" t="s">
        <v>462</v>
      </c>
      <c r="E437" s="6">
        <f>IF($A437="","",IFERROR(INDEX(CEPIdentifiedStudentsSummary!$D:$D,MATCH($C437,CEPIdentifiedStudentsSummary!$A:$A,0)),0))</f>
        <v>40</v>
      </c>
      <c r="F437" s="6">
        <f>IF($A437="","",IFERROR(INDEX(CEPIdentifiedStudentsSummary!$C:$C,MATCH($C437,CEPIdentifiedStudentsSummary!$A:$A,0)),0))</f>
        <v>28</v>
      </c>
      <c r="G437" s="5">
        <f t="shared" si="28"/>
        <v>0.7</v>
      </c>
      <c r="H437" s="35" t="str">
        <f t="shared" si="25"/>
        <v/>
      </c>
      <c r="I437" s="35" t="str">
        <f t="shared" si="26"/>
        <v>X</v>
      </c>
      <c r="J437" s="44" t="str">
        <f>IF(IFERROR(INDEX(NslpCepGroups!$E:$E,MATCH($C437,NslpCepGroups!$C:$C,0))="Special Assistance - CEP",FALSE),"X","")</f>
        <v/>
      </c>
      <c r="K437" s="42" t="str">
        <f>IF($A437="","",IF($J437="X",INDEX(NslpCepGroups!$H:$H,MATCH($C437,NslpCepGroups!$C:$C,0)),""))</f>
        <v/>
      </c>
      <c r="L437" s="42" t="str">
        <f>IF($A437="","",IF($J437="X",IF(INDEX(NslpCepGroups!$F:$F,MATCH($C437,NslpCepGroups!$C:$C,0))=0,"Indiv. site",INDEX(NslpCepGroups!$F:$F,MATCH($C437,NslpCepGroups!$C:$C,0))),""))</f>
        <v/>
      </c>
      <c r="M437" s="42" t="str">
        <f>IF($A437="","",IF($J437="X",INDEX(NslpCepGroups!$I:$I,MATCH($C437,NslpCepGroups!$C:$C,0)),""))</f>
        <v/>
      </c>
      <c r="N437" s="45" t="str">
        <f t="shared" si="27"/>
        <v/>
      </c>
    </row>
    <row r="438" spans="1:14" x14ac:dyDescent="0.25">
      <c r="A438" s="25">
        <v>37</v>
      </c>
      <c r="B438" s="30" t="str">
        <f>IF($A438="","",INDEX('LEA-District wide'!$B:$B,MATCH($A438,'LEA-District wide'!$A:$A,0)))</f>
        <v>Northwest Arctic Borough Schools</v>
      </c>
      <c r="C438" s="26">
        <v>370110</v>
      </c>
      <c r="D438" s="26" t="s">
        <v>325</v>
      </c>
      <c r="E438" s="6">
        <f>IF($A438="","",IFERROR(INDEX(CEPIdentifiedStudentsSummary!$D:$D,MATCH($C438,CEPIdentifiedStudentsSummary!$A:$A,0)),0))</f>
        <v>85</v>
      </c>
      <c r="F438" s="6">
        <f>IF($A438="","",IFERROR(INDEX(CEPIdentifiedStudentsSummary!$C:$C,MATCH($C438,CEPIdentifiedStudentsSummary!$A:$A,0)),0))</f>
        <v>65</v>
      </c>
      <c r="G438" s="5">
        <f t="shared" si="28"/>
        <v>0.76470588235294112</v>
      </c>
      <c r="H438" s="35" t="str">
        <f t="shared" si="25"/>
        <v/>
      </c>
      <c r="I438" s="35" t="str">
        <f t="shared" si="26"/>
        <v>X</v>
      </c>
      <c r="J438" s="44" t="str">
        <f>IF(IFERROR(INDEX(NslpCepGroups!$E:$E,MATCH($C438,NslpCepGroups!$C:$C,0))="Special Assistance - CEP",FALSE),"X","")</f>
        <v>X</v>
      </c>
      <c r="K438" s="42" t="str">
        <f>IF($A438="","",IF($J438="X",INDEX(NslpCepGroups!$H:$H,MATCH($C438,NslpCepGroups!$C:$C,0)),""))</f>
        <v>2022 - 2023</v>
      </c>
      <c r="L438" s="42" t="str">
        <f>IF($A438="","",IF($J438="X",IF(INDEX(NslpCepGroups!$F:$F,MATCH($C438,NslpCepGroups!$C:$C,0))=0,"Indiv. site",INDEX(NslpCepGroups!$F:$F,MATCH($C438,NslpCepGroups!$C:$C,0))),""))</f>
        <v>Group A</v>
      </c>
      <c r="M438" s="42" t="str">
        <f>IF($A438="","",IF($J438="X",INDEX(NslpCepGroups!$I:$I,MATCH($C438,NslpCepGroups!$C:$C,0)),""))</f>
        <v>2025 - 2026</v>
      </c>
      <c r="N438" s="45" t="str">
        <f t="shared" si="27"/>
        <v/>
      </c>
    </row>
    <row r="439" spans="1:14" x14ac:dyDescent="0.25">
      <c r="A439" s="25">
        <v>38</v>
      </c>
      <c r="B439" s="30" t="str">
        <f>IF($A439="","",INDEX('LEA-District wide'!$B:$B,MATCH($A439,'LEA-District wide'!$A:$A,0)))</f>
        <v>Pelican City Schools</v>
      </c>
      <c r="C439" s="26">
        <v>380010</v>
      </c>
      <c r="D439" s="26" t="s">
        <v>669</v>
      </c>
      <c r="E439" s="6">
        <f>IF($A439="","",IFERROR(INDEX(CEPIdentifiedStudentsSummary!$D:$D,MATCH($C439,CEPIdentifiedStudentsSummary!$A:$A,0)),0))</f>
        <v>13</v>
      </c>
      <c r="F439" s="6">
        <f>IF($A439="","",IFERROR(INDEX(CEPIdentifiedStudentsSummary!$C:$C,MATCH($C439,CEPIdentifiedStudentsSummary!$A:$A,0)),0))</f>
        <v>1</v>
      </c>
      <c r="G439" s="5">
        <f t="shared" si="28"/>
        <v>7.6923076923076927E-2</v>
      </c>
      <c r="H439" s="35" t="str">
        <f t="shared" si="25"/>
        <v/>
      </c>
      <c r="I439" s="35" t="str">
        <f t="shared" si="26"/>
        <v/>
      </c>
      <c r="J439" s="44" t="str">
        <f>IF(IFERROR(INDEX(NslpCepGroups!$E:$E,MATCH($C439,NslpCepGroups!$C:$C,0))="Special Assistance - CEP",FALSE),"X","")</f>
        <v/>
      </c>
      <c r="K439" s="42" t="str">
        <f>IF($A439="","",IF($J439="X",INDEX(NslpCepGroups!$H:$H,MATCH($C439,NslpCepGroups!$C:$C,0)),""))</f>
        <v/>
      </c>
      <c r="L439" s="42" t="str">
        <f>IF($A439="","",IF($J439="X",IF(INDEX(NslpCepGroups!$F:$F,MATCH($C439,NslpCepGroups!$C:$C,0))=0,"Indiv. site",INDEX(NslpCepGroups!$F:$F,MATCH($C439,NslpCepGroups!$C:$C,0))),""))</f>
        <v/>
      </c>
      <c r="M439" s="42" t="str">
        <f>IF($A439="","",IF($J439="X",INDEX(NslpCepGroups!$I:$I,MATCH($C439,NslpCepGroups!$C:$C,0)),""))</f>
        <v/>
      </c>
      <c r="N439" s="45" t="str">
        <f t="shared" si="27"/>
        <v/>
      </c>
    </row>
    <row r="440" spans="1:14" x14ac:dyDescent="0.25">
      <c r="A440" s="25">
        <v>39</v>
      </c>
      <c r="B440" s="30" t="str">
        <f>IF($A440="","",INDEX('LEA-District wide'!$B:$B,MATCH($A440,'LEA-District wide'!$A:$A,0)))</f>
        <v>Petersburg Borough Schools</v>
      </c>
      <c r="C440" s="26">
        <v>390030</v>
      </c>
      <c r="D440" s="26" t="s">
        <v>329</v>
      </c>
      <c r="E440" s="6">
        <f>IF($A440="","",IFERROR(INDEX(CEPIdentifiedStudentsSummary!$D:$D,MATCH($C440,CEPIdentifiedStudentsSummary!$A:$A,0)),0))</f>
        <v>112</v>
      </c>
      <c r="F440" s="6">
        <f>IF($A440="","",IFERROR(INDEX(CEPIdentifiedStudentsSummary!$C:$C,MATCH($C440,CEPIdentifiedStudentsSummary!$A:$A,0)),0))</f>
        <v>35</v>
      </c>
      <c r="G440" s="5">
        <f t="shared" si="28"/>
        <v>0.3125</v>
      </c>
      <c r="H440" s="35" t="str">
        <f t="shared" si="25"/>
        <v>X</v>
      </c>
      <c r="I440" s="35" t="str">
        <f t="shared" si="26"/>
        <v/>
      </c>
      <c r="J440" s="44" t="str">
        <f>IF(IFERROR(INDEX(NslpCepGroups!$E:$E,MATCH($C440,NslpCepGroups!$C:$C,0))="Special Assistance - CEP",FALSE),"X","")</f>
        <v>X</v>
      </c>
      <c r="K440" s="42" t="str">
        <f>IF($A440="","",IF($J440="X",INDEX(NslpCepGroups!$H:$H,MATCH($C440,NslpCepGroups!$C:$C,0)),""))</f>
        <v>2022 - 2023</v>
      </c>
      <c r="L440" s="42" t="str">
        <f>IF($A440="","",IF($J440="X",IF(INDEX(NslpCepGroups!$F:$F,MATCH($C440,NslpCepGroups!$C:$C,0))=0,"Indiv. site",INDEX(NslpCepGroups!$F:$F,MATCH($C440,NslpCepGroups!$C:$C,0))),""))</f>
        <v>Indiv. site</v>
      </c>
      <c r="M440" s="42" t="str">
        <f>IF($A440="","",IF($J440="X",INDEX(NslpCepGroups!$I:$I,MATCH($C440,NslpCepGroups!$C:$C,0)),""))</f>
        <v>2025 - 2026</v>
      </c>
      <c r="N440" s="45" t="str">
        <f t="shared" si="27"/>
        <v/>
      </c>
    </row>
    <row r="441" spans="1:14" x14ac:dyDescent="0.25">
      <c r="A441" s="25">
        <v>39</v>
      </c>
      <c r="B441" s="30" t="str">
        <f>IF($A441="","",INDEX('LEA-District wide'!$B:$B,MATCH($A441,'LEA-District wide'!$A:$A,0)))</f>
        <v>Petersburg Borough Schools</v>
      </c>
      <c r="C441" s="26">
        <v>390020</v>
      </c>
      <c r="D441" s="26" t="s">
        <v>328</v>
      </c>
      <c r="E441" s="6">
        <f>IF($A441="","",IFERROR(INDEX(CEPIdentifiedStudentsSummary!$D:$D,MATCH($C441,CEPIdentifiedStudentsSummary!$A:$A,0)),0))</f>
        <v>123</v>
      </c>
      <c r="F441" s="6">
        <f>IF($A441="","",IFERROR(INDEX(CEPIdentifiedStudentsSummary!$C:$C,MATCH($C441,CEPIdentifiedStudentsSummary!$A:$A,0)),0))</f>
        <v>33</v>
      </c>
      <c r="G441" s="5">
        <f t="shared" si="28"/>
        <v>0.26829268292682928</v>
      </c>
      <c r="H441" s="35" t="str">
        <f t="shared" si="25"/>
        <v/>
      </c>
      <c r="I441" s="35" t="str">
        <f t="shared" si="26"/>
        <v/>
      </c>
      <c r="J441" s="44" t="str">
        <f>IF(IFERROR(INDEX(NslpCepGroups!$E:$E,MATCH($C441,NslpCepGroups!$C:$C,0))="Special Assistance - CEP",FALSE),"X","")</f>
        <v>X</v>
      </c>
      <c r="K441" s="42" t="str">
        <f>IF($A441="","",IF($J441="X",INDEX(NslpCepGroups!$H:$H,MATCH($C441,NslpCepGroups!$C:$C,0)),""))</f>
        <v>2020 - 2021</v>
      </c>
      <c r="L441" s="42" t="str">
        <f>IF($A441="","",IF($J441="X",IF(INDEX(NslpCepGroups!$F:$F,MATCH($C441,NslpCepGroups!$C:$C,0))=0,"Indiv. site",INDEX(NslpCepGroups!$F:$F,MATCH($C441,NslpCepGroups!$C:$C,0))),""))</f>
        <v>Indiv. site</v>
      </c>
      <c r="M441" s="42" t="str">
        <f>IF($A441="","",IF($J441="X",INDEX(NslpCepGroups!$I:$I,MATCH($C441,NslpCepGroups!$C:$C,0)),""))</f>
        <v>2023 - 2024</v>
      </c>
      <c r="N441" s="45" t="str">
        <f t="shared" si="27"/>
        <v/>
      </c>
    </row>
    <row r="442" spans="1:14" x14ac:dyDescent="0.25">
      <c r="A442" s="25">
        <v>39</v>
      </c>
      <c r="B442" s="30" t="str">
        <f>IF($A442="","",INDEX('LEA-District wide'!$B:$B,MATCH($A442,'LEA-District wide'!$A:$A,0)))</f>
        <v>Petersburg Borough Schools</v>
      </c>
      <c r="C442" s="26">
        <v>390010</v>
      </c>
      <c r="D442" s="26" t="s">
        <v>463</v>
      </c>
      <c r="E442" s="6">
        <f>IF($A442="","",IFERROR(INDEX(CEPIdentifiedStudentsSummary!$D:$D,MATCH($C442,CEPIdentifiedStudentsSummary!$A:$A,0)),0))</f>
        <v>221</v>
      </c>
      <c r="F442" s="6">
        <f>IF($A442="","",IFERROR(INDEX(CEPIdentifiedStudentsSummary!$C:$C,MATCH($C442,CEPIdentifiedStudentsSummary!$A:$A,0)),0))</f>
        <v>77</v>
      </c>
      <c r="G442" s="5">
        <f t="shared" si="28"/>
        <v>0.34841628959276016</v>
      </c>
      <c r="H442" s="35" t="str">
        <f t="shared" si="25"/>
        <v>X</v>
      </c>
      <c r="I442" s="35" t="str">
        <f t="shared" si="26"/>
        <v/>
      </c>
      <c r="J442" s="44" t="str">
        <f>IF(IFERROR(INDEX(NslpCepGroups!$E:$E,MATCH($C442,NslpCepGroups!$C:$C,0))="Special Assistance - CEP",FALSE),"X","")</f>
        <v/>
      </c>
      <c r="K442" s="42" t="str">
        <f>IF($A442="","",IF($J442="X",INDEX(NslpCepGroups!$H:$H,MATCH($C442,NslpCepGroups!$C:$C,0)),""))</f>
        <v/>
      </c>
      <c r="L442" s="42" t="str">
        <f>IF($A442="","",IF($J442="X",IF(INDEX(NslpCepGroups!$F:$F,MATCH($C442,NslpCepGroups!$C:$C,0))=0,"Indiv. site",INDEX(NslpCepGroups!$F:$F,MATCH($C442,NslpCepGroups!$C:$C,0))),""))</f>
        <v/>
      </c>
      <c r="M442" s="42" t="str">
        <f>IF($A442="","",IF($J442="X",INDEX(NslpCepGroups!$I:$I,MATCH($C442,NslpCepGroups!$C:$C,0)),""))</f>
        <v/>
      </c>
      <c r="N442" s="45" t="str">
        <f t="shared" si="27"/>
        <v/>
      </c>
    </row>
    <row r="443" spans="1:14" x14ac:dyDescent="0.25">
      <c r="A443" s="25">
        <v>40</v>
      </c>
      <c r="B443" s="30" t="str">
        <f>IF($A443="","",INDEX('LEA-District wide'!$B:$B,MATCH($A443,'LEA-District wide'!$A:$A,0)))</f>
        <v>Pribilof Schools</v>
      </c>
      <c r="C443" s="26">
        <v>408010</v>
      </c>
      <c r="D443" s="26" t="s">
        <v>670</v>
      </c>
      <c r="E443" s="6">
        <f>IF($A443="","",IFERROR(INDEX(CEPIdentifiedStudentsSummary!$D:$D,MATCH($C443,CEPIdentifiedStudentsSummary!$A:$A,0)),0))</f>
        <v>0</v>
      </c>
      <c r="F443" s="6">
        <f>IF($A443="","",IFERROR(INDEX(CEPIdentifiedStudentsSummary!$C:$C,MATCH($C443,CEPIdentifiedStudentsSummary!$A:$A,0)),0))</f>
        <v>0</v>
      </c>
      <c r="G443" s="5" t="str">
        <f t="shared" si="28"/>
        <v>N/A</v>
      </c>
      <c r="H443" s="35" t="str">
        <f t="shared" si="25"/>
        <v/>
      </c>
      <c r="I443" s="35" t="str">
        <f t="shared" si="26"/>
        <v/>
      </c>
      <c r="J443" s="44" t="str">
        <f>IF(IFERROR(INDEX(NslpCepGroups!$E:$E,MATCH($C443,NslpCepGroups!$C:$C,0))="Special Assistance - CEP",FALSE),"X","")</f>
        <v/>
      </c>
      <c r="K443" s="42" t="str">
        <f>IF($A443="","",IF($J443="X",INDEX(NslpCepGroups!$H:$H,MATCH($C443,NslpCepGroups!$C:$C,0)),""))</f>
        <v/>
      </c>
      <c r="L443" s="42" t="str">
        <f>IF($A443="","",IF($J443="X",IF(INDEX(NslpCepGroups!$F:$F,MATCH($C443,NslpCepGroups!$C:$C,0))=0,"Indiv. site",INDEX(NslpCepGroups!$F:$F,MATCH($C443,NslpCepGroups!$C:$C,0))),""))</f>
        <v/>
      </c>
      <c r="M443" s="42" t="str">
        <f>IF($A443="","",IF($J443="X",INDEX(NslpCepGroups!$I:$I,MATCH($C443,NslpCepGroups!$C:$C,0)),""))</f>
        <v/>
      </c>
      <c r="N443" s="45" t="str">
        <f t="shared" si="27"/>
        <v/>
      </c>
    </row>
    <row r="444" spans="1:14" x14ac:dyDescent="0.25">
      <c r="A444" s="25">
        <v>40</v>
      </c>
      <c r="B444" s="30" t="str">
        <f>IF($A444="","",INDEX('LEA-District wide'!$B:$B,MATCH($A444,'LEA-District wide'!$A:$A,0)))</f>
        <v>Pribilof Schools</v>
      </c>
      <c r="C444" s="26">
        <v>400020</v>
      </c>
      <c r="D444" s="26" t="s">
        <v>671</v>
      </c>
      <c r="E444" s="6">
        <f>IF($A444="","",IFERROR(INDEX(CEPIdentifiedStudentsSummary!$D:$D,MATCH($C444,CEPIdentifiedStudentsSummary!$A:$A,0)),0))</f>
        <v>83</v>
      </c>
      <c r="F444" s="6">
        <f>IF($A444="","",IFERROR(INDEX(CEPIdentifiedStudentsSummary!$C:$C,MATCH($C444,CEPIdentifiedStudentsSummary!$A:$A,0)),0))</f>
        <v>2</v>
      </c>
      <c r="G444" s="5">
        <f t="shared" si="28"/>
        <v>2.4096385542168676E-2</v>
      </c>
      <c r="H444" s="35" t="str">
        <f t="shared" si="25"/>
        <v/>
      </c>
      <c r="I444" s="35" t="str">
        <f t="shared" si="26"/>
        <v/>
      </c>
      <c r="J444" s="44" t="str">
        <f>IF(IFERROR(INDEX(NslpCepGroups!$E:$E,MATCH($C444,NslpCepGroups!$C:$C,0))="Special Assistance - CEP",FALSE),"X","")</f>
        <v/>
      </c>
      <c r="K444" s="42" t="str">
        <f>IF($A444="","",IF($J444="X",INDEX(NslpCepGroups!$H:$H,MATCH($C444,NslpCepGroups!$C:$C,0)),""))</f>
        <v/>
      </c>
      <c r="L444" s="42" t="str">
        <f>IF($A444="","",IF($J444="X",IF(INDEX(NslpCepGroups!$F:$F,MATCH($C444,NslpCepGroups!$C:$C,0))=0,"Indiv. site",INDEX(NslpCepGroups!$F:$F,MATCH($C444,NslpCepGroups!$C:$C,0))),""))</f>
        <v/>
      </c>
      <c r="M444" s="42" t="str">
        <f>IF($A444="","",IF($J444="X",INDEX(NslpCepGroups!$I:$I,MATCH($C444,NslpCepGroups!$C:$C,0)),""))</f>
        <v/>
      </c>
      <c r="N444" s="45" t="str">
        <f t="shared" si="27"/>
        <v/>
      </c>
    </row>
    <row r="445" spans="1:14" x14ac:dyDescent="0.25">
      <c r="A445" s="25">
        <v>46</v>
      </c>
      <c r="B445" s="30" t="str">
        <f>IF($A445="","",INDEX('LEA-District wide'!$B:$B,MATCH($A445,'LEA-District wide'!$A:$A,0)))</f>
        <v>Saint Mary's Schools</v>
      </c>
      <c r="C445" s="26">
        <v>460010</v>
      </c>
      <c r="D445" s="26" t="s">
        <v>330</v>
      </c>
      <c r="E445" s="6">
        <f>IF($A445="","",IFERROR(INDEX(CEPIdentifiedStudentsSummary!$D:$D,MATCH($C445,CEPIdentifiedStudentsSummary!$A:$A,0)),0))</f>
        <v>198</v>
      </c>
      <c r="F445" s="6">
        <f>IF($A445="","",IFERROR(INDEX(CEPIdentifiedStudentsSummary!$C:$C,MATCH($C445,CEPIdentifiedStudentsSummary!$A:$A,0)),0))</f>
        <v>126</v>
      </c>
      <c r="G445" s="5">
        <f t="shared" si="28"/>
        <v>0.63636363636363635</v>
      </c>
      <c r="H445" s="35" t="str">
        <f t="shared" si="25"/>
        <v/>
      </c>
      <c r="I445" s="35" t="str">
        <f t="shared" si="26"/>
        <v>X</v>
      </c>
      <c r="J445" s="44" t="str">
        <f>IF(IFERROR(INDEX(NslpCepGroups!$E:$E,MATCH($C445,NslpCepGroups!$C:$C,0))="Special Assistance - CEP",FALSE),"X","")</f>
        <v>X</v>
      </c>
      <c r="K445" s="42" t="str">
        <f>IF($A445="","",IF($J445="X",INDEX(NslpCepGroups!$H:$H,MATCH($C445,NslpCepGroups!$C:$C,0)),""))</f>
        <v>2022 - 2023</v>
      </c>
      <c r="L445" s="42" t="str">
        <f>IF($A445="","",IF($J445="X",IF(INDEX(NslpCepGroups!$F:$F,MATCH($C445,NslpCepGroups!$C:$C,0))=0,"Indiv. site",INDEX(NslpCepGroups!$F:$F,MATCH($C445,NslpCepGroups!$C:$C,0))),""))</f>
        <v>Indiv. site</v>
      </c>
      <c r="M445" s="42" t="str">
        <f>IF($A445="","",IF($J445="X",INDEX(NslpCepGroups!$I:$I,MATCH($C445,NslpCepGroups!$C:$C,0)),""))</f>
        <v>2025 - 2026</v>
      </c>
      <c r="N445" s="45" t="str">
        <f t="shared" si="27"/>
        <v/>
      </c>
    </row>
    <row r="446" spans="1:14" x14ac:dyDescent="0.25">
      <c r="A446" s="25">
        <v>42</v>
      </c>
      <c r="B446" s="30" t="str">
        <f>IF($A446="","",INDEX('LEA-District wide'!$B:$B,MATCH($A446,'LEA-District wide'!$A:$A,0)))</f>
        <v>Sitka Borough Schools</v>
      </c>
      <c r="C446" s="26">
        <v>420010</v>
      </c>
      <c r="D446" s="26" t="s">
        <v>331</v>
      </c>
      <c r="E446" s="6">
        <f>IF($A446="","",IFERROR(INDEX(CEPIdentifiedStudentsSummary!$D:$D,MATCH($C446,CEPIdentifiedStudentsSummary!$A:$A,0)),0))</f>
        <v>175</v>
      </c>
      <c r="F446" s="6">
        <f>IF($A446="","",IFERROR(INDEX(CEPIdentifiedStudentsSummary!$C:$C,MATCH($C446,CEPIdentifiedStudentsSummary!$A:$A,0)),0))</f>
        <v>43</v>
      </c>
      <c r="G446" s="5">
        <f t="shared" si="28"/>
        <v>0.24571428571428572</v>
      </c>
      <c r="H446" s="35" t="str">
        <f t="shared" si="25"/>
        <v/>
      </c>
      <c r="I446" s="35" t="str">
        <f t="shared" si="26"/>
        <v/>
      </c>
      <c r="J446" s="44" t="str">
        <f>IF(IFERROR(INDEX(NslpCepGroups!$E:$E,MATCH($C446,NslpCepGroups!$C:$C,0))="Special Assistance - CEP",FALSE),"X","")</f>
        <v/>
      </c>
      <c r="K446" s="42" t="str">
        <f>IF($A446="","",IF($J446="X",INDEX(NslpCepGroups!$H:$H,MATCH($C446,NslpCepGroups!$C:$C,0)),""))</f>
        <v/>
      </c>
      <c r="L446" s="42" t="str">
        <f>IF($A446="","",IF($J446="X",IF(INDEX(NslpCepGroups!$F:$F,MATCH($C446,NslpCepGroups!$C:$C,0))=0,"Indiv. site",INDEX(NslpCepGroups!$F:$F,MATCH($C446,NslpCepGroups!$C:$C,0))),""))</f>
        <v/>
      </c>
      <c r="M446" s="42" t="str">
        <f>IF($A446="","",IF($J446="X",INDEX(NslpCepGroups!$I:$I,MATCH($C446,NslpCepGroups!$C:$C,0)),""))</f>
        <v/>
      </c>
      <c r="N446" s="45" t="str">
        <f t="shared" si="27"/>
        <v/>
      </c>
    </row>
    <row r="447" spans="1:14" x14ac:dyDescent="0.25">
      <c r="A447" s="25">
        <v>42</v>
      </c>
      <c r="B447" s="30" t="str">
        <f>IF($A447="","",INDEX('LEA-District wide'!$B:$B,MATCH($A447,'LEA-District wide'!$A:$A,0)))</f>
        <v>Sitka Borough Schools</v>
      </c>
      <c r="C447" s="26">
        <v>420020</v>
      </c>
      <c r="D447" s="26" t="s">
        <v>332</v>
      </c>
      <c r="E447" s="6">
        <f>IF($A447="","",IFERROR(INDEX(CEPIdentifiedStudentsSummary!$D:$D,MATCH($C447,CEPIdentifiedStudentsSummary!$A:$A,0)),0))</f>
        <v>262</v>
      </c>
      <c r="F447" s="6">
        <f>IF($A447="","",IFERROR(INDEX(CEPIdentifiedStudentsSummary!$C:$C,MATCH($C447,CEPIdentifiedStudentsSummary!$A:$A,0)),0))</f>
        <v>55</v>
      </c>
      <c r="G447" s="5">
        <f t="shared" si="28"/>
        <v>0.20992366412213739</v>
      </c>
      <c r="H447" s="35" t="str">
        <f t="shared" si="25"/>
        <v/>
      </c>
      <c r="I447" s="35" t="str">
        <f t="shared" si="26"/>
        <v/>
      </c>
      <c r="J447" s="44" t="str">
        <f>IF(IFERROR(INDEX(NslpCepGroups!$E:$E,MATCH($C447,NslpCepGroups!$C:$C,0))="Special Assistance - CEP",FALSE),"X","")</f>
        <v/>
      </c>
      <c r="K447" s="42" t="str">
        <f>IF($A447="","",IF($J447="X",INDEX(NslpCepGroups!$H:$H,MATCH($C447,NslpCepGroups!$C:$C,0)),""))</f>
        <v/>
      </c>
      <c r="L447" s="42" t="str">
        <f>IF($A447="","",IF($J447="X",IF(INDEX(NslpCepGroups!$F:$F,MATCH($C447,NslpCepGroups!$C:$C,0))=0,"Indiv. site",INDEX(NslpCepGroups!$F:$F,MATCH($C447,NslpCepGroups!$C:$C,0))),""))</f>
        <v/>
      </c>
      <c r="M447" s="42" t="str">
        <f>IF($A447="","",IF($J447="X",INDEX(NslpCepGroups!$I:$I,MATCH($C447,NslpCepGroups!$C:$C,0)),""))</f>
        <v/>
      </c>
      <c r="N447" s="45" t="str">
        <f t="shared" si="27"/>
        <v/>
      </c>
    </row>
    <row r="448" spans="1:14" x14ac:dyDescent="0.25">
      <c r="A448" s="25">
        <v>42</v>
      </c>
      <c r="B448" s="30" t="str">
        <f>IF($A448="","",INDEX('LEA-District wide'!$B:$B,MATCH($A448,'LEA-District wide'!$A:$A,0)))</f>
        <v>Sitka Borough Schools</v>
      </c>
      <c r="C448" s="26">
        <v>420170</v>
      </c>
      <c r="D448" s="26" t="s">
        <v>334</v>
      </c>
      <c r="E448" s="6">
        <f>IF($A448="","",IFERROR(INDEX(CEPIdentifiedStudentsSummary!$D:$D,MATCH($C448,CEPIdentifiedStudentsSummary!$A:$A,0)),0))</f>
        <v>279</v>
      </c>
      <c r="F448" s="6">
        <f>IF($A448="","",IFERROR(INDEX(CEPIdentifiedStudentsSummary!$C:$C,MATCH($C448,CEPIdentifiedStudentsSummary!$A:$A,0)),0))</f>
        <v>59</v>
      </c>
      <c r="G448" s="5">
        <f t="shared" si="28"/>
        <v>0.21146953405017921</v>
      </c>
      <c r="H448" s="35" t="str">
        <f t="shared" si="25"/>
        <v/>
      </c>
      <c r="I448" s="35" t="str">
        <f t="shared" si="26"/>
        <v/>
      </c>
      <c r="J448" s="44" t="str">
        <f>IF(IFERROR(INDEX(NslpCepGroups!$E:$E,MATCH($C448,NslpCepGroups!$C:$C,0))="Special Assistance - CEP",FALSE),"X","")</f>
        <v/>
      </c>
      <c r="K448" s="42" t="str">
        <f>IF($A448="","",IF($J448="X",INDEX(NslpCepGroups!$H:$H,MATCH($C448,NslpCepGroups!$C:$C,0)),""))</f>
        <v/>
      </c>
      <c r="L448" s="42" t="str">
        <f>IF($A448="","",IF($J448="X",IF(INDEX(NslpCepGroups!$F:$F,MATCH($C448,NslpCepGroups!$C:$C,0))=0,"Indiv. site",INDEX(NslpCepGroups!$F:$F,MATCH($C448,NslpCepGroups!$C:$C,0))),""))</f>
        <v/>
      </c>
      <c r="M448" s="42" t="str">
        <f>IF($A448="","",IF($J448="X",INDEX(NslpCepGroups!$I:$I,MATCH($C448,NslpCepGroups!$C:$C,0)),""))</f>
        <v/>
      </c>
      <c r="N448" s="45" t="str">
        <f t="shared" si="27"/>
        <v/>
      </c>
    </row>
    <row r="449" spans="1:14" x14ac:dyDescent="0.25">
      <c r="A449" s="25">
        <v>42</v>
      </c>
      <c r="B449" s="30" t="str">
        <f>IF($A449="","",INDEX('LEA-District wide'!$B:$B,MATCH($A449,'LEA-District wide'!$A:$A,0)))</f>
        <v>Sitka Borough Schools</v>
      </c>
      <c r="C449" s="26">
        <v>427010</v>
      </c>
      <c r="D449" s="26" t="s">
        <v>335</v>
      </c>
      <c r="E449" s="6">
        <f>IF($A449="","",IFERROR(INDEX(CEPIdentifiedStudentsSummary!$D:$D,MATCH($C449,CEPIdentifiedStudentsSummary!$A:$A,0)),0))</f>
        <v>46</v>
      </c>
      <c r="F449" s="6">
        <f>IF($A449="","",IFERROR(INDEX(CEPIdentifiedStudentsSummary!$C:$C,MATCH($C449,CEPIdentifiedStudentsSummary!$A:$A,0)),0))</f>
        <v>20</v>
      </c>
      <c r="G449" s="5">
        <f t="shared" si="28"/>
        <v>0.43478260869565216</v>
      </c>
      <c r="H449" s="35" t="str">
        <f t="shared" si="25"/>
        <v/>
      </c>
      <c r="I449" s="35" t="str">
        <f t="shared" si="26"/>
        <v>X</v>
      </c>
      <c r="J449" s="44" t="str">
        <f>IF(IFERROR(INDEX(NslpCepGroups!$E:$E,MATCH($C449,NslpCepGroups!$C:$C,0))="Special Assistance - CEP",FALSE),"X","")</f>
        <v/>
      </c>
      <c r="K449" s="42" t="str">
        <f>IF($A449="","",IF($J449="X",INDEX(NslpCepGroups!$H:$H,MATCH($C449,NslpCepGroups!$C:$C,0)),""))</f>
        <v/>
      </c>
      <c r="L449" s="42" t="str">
        <f>IF($A449="","",IF($J449="X",IF(INDEX(NslpCepGroups!$F:$F,MATCH($C449,NslpCepGroups!$C:$C,0))=0,"Indiv. site",INDEX(NslpCepGroups!$F:$F,MATCH($C449,NslpCepGroups!$C:$C,0))),""))</f>
        <v/>
      </c>
      <c r="M449" s="42" t="str">
        <f>IF($A449="","",IF($J449="X",INDEX(NslpCepGroups!$I:$I,MATCH($C449,NslpCepGroups!$C:$C,0)),""))</f>
        <v/>
      </c>
      <c r="N449" s="45" t="str">
        <f t="shared" si="27"/>
        <v/>
      </c>
    </row>
    <row r="450" spans="1:14" x14ac:dyDescent="0.25">
      <c r="A450" s="25">
        <v>42</v>
      </c>
      <c r="B450" s="30" t="str">
        <f>IF($A450="","",INDEX('LEA-District wide'!$B:$B,MATCH($A450,'LEA-District wide'!$A:$A,0)))</f>
        <v>Sitka Borough Schools</v>
      </c>
      <c r="C450" s="26">
        <v>420130</v>
      </c>
      <c r="D450" s="26" t="s">
        <v>333</v>
      </c>
      <c r="E450" s="6">
        <f>IF($A450="","",IFERROR(INDEX(CEPIdentifiedStudentsSummary!$D:$D,MATCH($C450,CEPIdentifiedStudentsSummary!$A:$A,0)),0))</f>
        <v>311</v>
      </c>
      <c r="F450" s="6">
        <f>IF($A450="","",IFERROR(INDEX(CEPIdentifiedStudentsSummary!$C:$C,MATCH($C450,CEPIdentifiedStudentsSummary!$A:$A,0)),0))</f>
        <v>47</v>
      </c>
      <c r="G450" s="5">
        <f t="shared" si="28"/>
        <v>0.15112540192926044</v>
      </c>
      <c r="H450" s="35" t="str">
        <f t="shared" ref="H450:H513" si="29">IF($G450="N/A","",IF(AND($G450&gt;=0.3,$G450&lt;0.4),"X",""))</f>
        <v/>
      </c>
      <c r="I450" s="35" t="str">
        <f t="shared" ref="I450:I513" si="30">IF($A450="","",IF($G450="N/A","",IF($G450&gt;=0.4,"X","")))</f>
        <v/>
      </c>
      <c r="J450" s="44" t="str">
        <f>IF(IFERROR(INDEX(NslpCepGroups!$E:$E,MATCH($C450,NslpCepGroups!$C:$C,0))="Special Assistance - CEP",FALSE),"X","")</f>
        <v/>
      </c>
      <c r="K450" s="42" t="str">
        <f>IF($A450="","",IF($J450="X",INDEX(NslpCepGroups!$H:$H,MATCH($C450,NslpCepGroups!$C:$C,0)),""))</f>
        <v/>
      </c>
      <c r="L450" s="42" t="str">
        <f>IF($A450="","",IF($J450="X",IF(INDEX(NslpCepGroups!$F:$F,MATCH($C450,NslpCepGroups!$C:$C,0))=0,"Indiv. site",INDEX(NslpCepGroups!$F:$F,MATCH($C450,NslpCepGroups!$C:$C,0))),""))</f>
        <v/>
      </c>
      <c r="M450" s="42" t="str">
        <f>IF($A450="","",IF($J450="X",INDEX(NslpCepGroups!$I:$I,MATCH($C450,NslpCepGroups!$C:$C,0)),""))</f>
        <v/>
      </c>
      <c r="N450" s="45" t="str">
        <f t="shared" ref="N450:N499" si="31">IF($M450="","",IF(1*RIGHT($M450,4)=_cepBaseYr,"X",""))</f>
        <v/>
      </c>
    </row>
    <row r="451" spans="1:14" x14ac:dyDescent="0.25">
      <c r="A451" s="25">
        <v>42</v>
      </c>
      <c r="B451" s="30" t="str">
        <f>IF($A451="","",INDEX('LEA-District wide'!$B:$B,MATCH($A451,'LEA-District wide'!$A:$A,0)))</f>
        <v>Sitka Borough Schools</v>
      </c>
      <c r="C451" s="26">
        <v>428010</v>
      </c>
      <c r="D451" s="26" t="s">
        <v>464</v>
      </c>
      <c r="E451" s="6">
        <f>IF($A451="","",IFERROR(INDEX(CEPIdentifiedStudentsSummary!$D:$D,MATCH($C451,CEPIdentifiedStudentsSummary!$A:$A,0)),0))</f>
        <v>39</v>
      </c>
      <c r="F451" s="6">
        <f>IF($A451="","",IFERROR(INDEX(CEPIdentifiedStudentsSummary!$C:$C,MATCH($C451,CEPIdentifiedStudentsSummary!$A:$A,0)),0))</f>
        <v>11</v>
      </c>
      <c r="G451" s="5">
        <f t="shared" ref="G451:G514" si="32">IF($A451="","",IFERROR(F451/E451,"N/A"))</f>
        <v>0.28205128205128205</v>
      </c>
      <c r="H451" s="35" t="str">
        <f t="shared" si="29"/>
        <v/>
      </c>
      <c r="I451" s="35" t="str">
        <f t="shared" si="30"/>
        <v/>
      </c>
      <c r="J451" s="44" t="str">
        <f>IF(IFERROR(INDEX(NslpCepGroups!$E:$E,MATCH($C451,NslpCepGroups!$C:$C,0))="Special Assistance - CEP",FALSE),"X","")</f>
        <v/>
      </c>
      <c r="K451" s="42" t="str">
        <f>IF($A451="","",IF($J451="X",INDEX(NslpCepGroups!$H:$H,MATCH($C451,NslpCepGroups!$C:$C,0)),""))</f>
        <v/>
      </c>
      <c r="L451" s="42" t="str">
        <f>IF($A451="","",IF($J451="X",IF(INDEX(NslpCepGroups!$F:$F,MATCH($C451,NslpCepGroups!$C:$C,0))=0,"Indiv. site",INDEX(NslpCepGroups!$F:$F,MATCH($C451,NslpCepGroups!$C:$C,0))),""))</f>
        <v/>
      </c>
      <c r="M451" s="42" t="str">
        <f>IF($A451="","",IF($J451="X",INDEX(NslpCepGroups!$I:$I,MATCH($C451,NslpCepGroups!$C:$C,0)),""))</f>
        <v/>
      </c>
      <c r="N451" s="45" t="str">
        <f t="shared" si="31"/>
        <v/>
      </c>
    </row>
    <row r="452" spans="1:14" x14ac:dyDescent="0.25">
      <c r="A452" s="25">
        <v>43</v>
      </c>
      <c r="B452" s="30" t="str">
        <f>IF($A452="","",INDEX('LEA-District wide'!$B:$B,MATCH($A452,'LEA-District wide'!$A:$A,0)))</f>
        <v>Skagway Schools</v>
      </c>
      <c r="C452" s="26">
        <v>430010</v>
      </c>
      <c r="D452" s="26" t="s">
        <v>672</v>
      </c>
      <c r="E452" s="6">
        <f>IF($A452="","",IFERROR(INDEX(CEPIdentifiedStudentsSummary!$D:$D,MATCH($C452,CEPIdentifiedStudentsSummary!$A:$A,0)),0))</f>
        <v>0</v>
      </c>
      <c r="F452" s="6">
        <f>IF($A452="","",IFERROR(INDEX(CEPIdentifiedStudentsSummary!$C:$C,MATCH($C452,CEPIdentifiedStudentsSummary!$A:$A,0)),0))</f>
        <v>0</v>
      </c>
      <c r="G452" s="5" t="str">
        <f t="shared" si="32"/>
        <v>N/A</v>
      </c>
      <c r="H452" s="35" t="str">
        <f t="shared" si="29"/>
        <v/>
      </c>
      <c r="I452" s="35" t="str">
        <f t="shared" si="30"/>
        <v/>
      </c>
      <c r="J452" s="44" t="str">
        <f>IF(IFERROR(INDEX(NslpCepGroups!$E:$E,MATCH($C452,NslpCepGroups!$C:$C,0))="Special Assistance - CEP",FALSE),"X","")</f>
        <v/>
      </c>
      <c r="K452" s="42" t="str">
        <f>IF($A452="","",IF($J452="X",INDEX(NslpCepGroups!$H:$H,MATCH($C452,NslpCepGroups!$C:$C,0)),""))</f>
        <v/>
      </c>
      <c r="L452" s="42" t="str">
        <f>IF($A452="","",IF($J452="X",IF(INDEX(NslpCepGroups!$F:$F,MATCH($C452,NslpCepGroups!$C:$C,0))=0,"Indiv. site",INDEX(NslpCepGroups!$F:$F,MATCH($C452,NslpCepGroups!$C:$C,0))),""))</f>
        <v/>
      </c>
      <c r="M452" s="42" t="str">
        <f>IF($A452="","",IF($J452="X",INDEX(NslpCepGroups!$I:$I,MATCH($C452,NslpCepGroups!$C:$C,0)),""))</f>
        <v/>
      </c>
      <c r="N452" s="45" t="str">
        <f t="shared" si="31"/>
        <v/>
      </c>
    </row>
    <row r="453" spans="1:14" x14ac:dyDescent="0.25">
      <c r="A453" s="25">
        <v>44</v>
      </c>
      <c r="B453" s="30" t="str">
        <f>IF($A453="","",INDEX('LEA-District wide'!$B:$B,MATCH($A453,'LEA-District wide'!$A:$A,0)))</f>
        <v>Southeast Island Schools</v>
      </c>
      <c r="C453" s="26">
        <v>448010</v>
      </c>
      <c r="D453" s="26" t="s">
        <v>465</v>
      </c>
      <c r="E453" s="6">
        <f>IF($A453="","",IFERROR(INDEX(CEPIdentifiedStudentsSummary!$D:$D,MATCH($C453,CEPIdentifiedStudentsSummary!$A:$A,0)),0))</f>
        <v>17</v>
      </c>
      <c r="F453" s="6">
        <f>IF($A453="","",IFERROR(INDEX(CEPIdentifiedStudentsSummary!$C:$C,MATCH($C453,CEPIdentifiedStudentsSummary!$A:$A,0)),0))</f>
        <v>7</v>
      </c>
      <c r="G453" s="5">
        <f t="shared" si="32"/>
        <v>0.41176470588235292</v>
      </c>
      <c r="H453" s="35" t="str">
        <f t="shared" si="29"/>
        <v/>
      </c>
      <c r="I453" s="35" t="str">
        <f t="shared" si="30"/>
        <v>X</v>
      </c>
      <c r="J453" s="44" t="str">
        <f>IF(IFERROR(INDEX(NslpCepGroups!$E:$E,MATCH($C453,NslpCepGroups!$C:$C,0))="Special Assistance - CEP",FALSE),"X","")</f>
        <v/>
      </c>
      <c r="K453" s="42" t="str">
        <f>IF($A453="","",IF($J453="X",INDEX(NslpCepGroups!$H:$H,MATCH($C453,NslpCepGroups!$C:$C,0)),""))</f>
        <v/>
      </c>
      <c r="L453" s="42" t="str">
        <f>IF($A453="","",IF($J453="X",IF(INDEX(NslpCepGroups!$F:$F,MATCH($C453,NslpCepGroups!$C:$C,0))=0,"Indiv. site",INDEX(NslpCepGroups!$F:$F,MATCH($C453,NslpCepGroups!$C:$C,0))),""))</f>
        <v/>
      </c>
      <c r="M453" s="42" t="str">
        <f>IF($A453="","",IF($J453="X",INDEX(NslpCepGroups!$I:$I,MATCH($C453,NslpCepGroups!$C:$C,0)),""))</f>
        <v/>
      </c>
      <c r="N453" s="45" t="str">
        <f t="shared" si="31"/>
        <v/>
      </c>
    </row>
    <row r="454" spans="1:14" x14ac:dyDescent="0.25">
      <c r="A454" s="25">
        <v>44</v>
      </c>
      <c r="B454" s="30" t="str">
        <f>IF($A454="","",INDEX('LEA-District wide'!$B:$B,MATCH($A454,'LEA-District wide'!$A:$A,0)))</f>
        <v>Southeast Island Schools</v>
      </c>
      <c r="C454" s="26">
        <v>440090</v>
      </c>
      <c r="D454" s="26" t="s">
        <v>337</v>
      </c>
      <c r="E454" s="6">
        <f>IF($A454="","",IFERROR(INDEX(CEPIdentifiedStudentsSummary!$D:$D,MATCH($C454,CEPIdentifiedStudentsSummary!$A:$A,0)),0))</f>
        <v>19</v>
      </c>
      <c r="F454" s="6">
        <f>IF($A454="","",IFERROR(INDEX(CEPIdentifiedStudentsSummary!$C:$C,MATCH($C454,CEPIdentifiedStudentsSummary!$A:$A,0)),0))</f>
        <v>9</v>
      </c>
      <c r="G454" s="5">
        <f t="shared" si="32"/>
        <v>0.47368421052631576</v>
      </c>
      <c r="H454" s="35" t="str">
        <f t="shared" si="29"/>
        <v/>
      </c>
      <c r="I454" s="35" t="str">
        <f t="shared" si="30"/>
        <v>X</v>
      </c>
      <c r="J454" s="44" t="str">
        <f>IF(IFERROR(INDEX(NslpCepGroups!$E:$E,MATCH($C454,NslpCepGroups!$C:$C,0))="Special Assistance - CEP",FALSE),"X","")</f>
        <v>X</v>
      </c>
      <c r="K454" s="42" t="str">
        <f>IF($A454="","",IF($J454="X",INDEX(NslpCepGroups!$H:$H,MATCH($C454,NslpCepGroups!$C:$C,0)),""))</f>
        <v>2022 - 2023</v>
      </c>
      <c r="L454" s="42" t="str">
        <f>IF($A454="","",IF($J454="X",IF(INDEX(NslpCepGroups!$F:$F,MATCH($C454,NslpCepGroups!$C:$C,0))=0,"Indiv. site",INDEX(NslpCepGroups!$F:$F,MATCH($C454,NslpCepGroups!$C:$C,0))),""))</f>
        <v>Group A</v>
      </c>
      <c r="M454" s="42" t="str">
        <f>IF($A454="","",IF($J454="X",INDEX(NslpCepGroups!$I:$I,MATCH($C454,NslpCepGroups!$C:$C,0)),""))</f>
        <v>2025 - 2026</v>
      </c>
      <c r="N454" s="45" t="str">
        <f t="shared" si="31"/>
        <v/>
      </c>
    </row>
    <row r="455" spans="1:14" x14ac:dyDescent="0.25">
      <c r="A455" s="25">
        <v>44</v>
      </c>
      <c r="B455" s="30" t="str">
        <f>IF($A455="","",INDEX('LEA-District wide'!$B:$B,MATCH($A455,'LEA-District wide'!$A:$A,0)))</f>
        <v>Southeast Island Schools</v>
      </c>
      <c r="C455" s="26">
        <v>440250</v>
      </c>
      <c r="D455" s="26" t="s">
        <v>340</v>
      </c>
      <c r="E455" s="6">
        <f>IF($A455="","",IFERROR(INDEX(CEPIdentifiedStudentsSummary!$D:$D,MATCH($C455,CEPIdentifiedStudentsSummary!$A:$A,0)),0))</f>
        <v>19</v>
      </c>
      <c r="F455" s="6">
        <f>IF($A455="","",IFERROR(INDEX(CEPIdentifiedStudentsSummary!$C:$C,MATCH($C455,CEPIdentifiedStudentsSummary!$A:$A,0)),0))</f>
        <v>12</v>
      </c>
      <c r="G455" s="5">
        <f t="shared" si="32"/>
        <v>0.63157894736842102</v>
      </c>
      <c r="H455" s="35" t="str">
        <f t="shared" si="29"/>
        <v/>
      </c>
      <c r="I455" s="35" t="str">
        <f t="shared" si="30"/>
        <v>X</v>
      </c>
      <c r="J455" s="44" t="str">
        <f>IF(IFERROR(INDEX(NslpCepGroups!$E:$E,MATCH($C455,NslpCepGroups!$C:$C,0))="Special Assistance - CEP",FALSE),"X","")</f>
        <v>X</v>
      </c>
      <c r="K455" s="42" t="str">
        <f>IF($A455="","",IF($J455="X",INDEX(NslpCepGroups!$H:$H,MATCH($C455,NslpCepGroups!$C:$C,0)),""))</f>
        <v>2022 - 2023</v>
      </c>
      <c r="L455" s="42" t="str">
        <f>IF($A455="","",IF($J455="X",IF(INDEX(NslpCepGroups!$F:$F,MATCH($C455,NslpCepGroups!$C:$C,0))=0,"Indiv. site",INDEX(NslpCepGroups!$F:$F,MATCH($C455,NslpCepGroups!$C:$C,0))),""))</f>
        <v>Group A</v>
      </c>
      <c r="M455" s="42" t="str">
        <f>IF($A455="","",IF($J455="X",INDEX(NslpCepGroups!$I:$I,MATCH($C455,NslpCepGroups!$C:$C,0)),""))</f>
        <v>2025 - 2026</v>
      </c>
      <c r="N455" s="45" t="str">
        <f t="shared" si="31"/>
        <v/>
      </c>
    </row>
    <row r="456" spans="1:14" x14ac:dyDescent="0.25">
      <c r="A456" s="25">
        <v>44</v>
      </c>
      <c r="B456" s="30" t="str">
        <f>IF($A456="","",INDEX('LEA-District wide'!$B:$B,MATCH($A456,'LEA-District wide'!$A:$A,0)))</f>
        <v>Southeast Island Schools</v>
      </c>
      <c r="C456" s="26">
        <v>440020</v>
      </c>
      <c r="D456" s="26" t="s">
        <v>336</v>
      </c>
      <c r="E456" s="6">
        <f>IF($A456="","",IFERROR(INDEX(CEPIdentifiedStudentsSummary!$D:$D,MATCH($C456,CEPIdentifiedStudentsSummary!$A:$A,0)),0))</f>
        <v>20</v>
      </c>
      <c r="F456" s="6">
        <f>IF($A456="","",IFERROR(INDEX(CEPIdentifiedStudentsSummary!$C:$C,MATCH($C456,CEPIdentifiedStudentsSummary!$A:$A,0)),0))</f>
        <v>4</v>
      </c>
      <c r="G456" s="5">
        <f t="shared" si="32"/>
        <v>0.2</v>
      </c>
      <c r="H456" s="35" t="str">
        <f t="shared" si="29"/>
        <v/>
      </c>
      <c r="I456" s="35" t="str">
        <f t="shared" si="30"/>
        <v/>
      </c>
      <c r="J456" s="44" t="str">
        <f>IF(IFERROR(INDEX(NslpCepGroups!$E:$E,MATCH($C456,NslpCepGroups!$C:$C,0))="Special Assistance - CEP",FALSE),"X","")</f>
        <v/>
      </c>
      <c r="K456" s="42" t="str">
        <f>IF($A456="","",IF($J456="X",INDEX(NslpCepGroups!$H:$H,MATCH($C456,NslpCepGroups!$C:$C,0)),""))</f>
        <v/>
      </c>
      <c r="L456" s="42" t="str">
        <f>IF($A456="","",IF($J456="X",IF(INDEX(NslpCepGroups!$F:$F,MATCH($C456,NslpCepGroups!$C:$C,0))=0,"Indiv. site",INDEX(NslpCepGroups!$F:$F,MATCH($C456,NslpCepGroups!$C:$C,0))),""))</f>
        <v/>
      </c>
      <c r="M456" s="42" t="str">
        <f>IF($A456="","",IF($J456="X",INDEX(NslpCepGroups!$I:$I,MATCH($C456,NslpCepGroups!$C:$C,0)),""))</f>
        <v/>
      </c>
      <c r="N456" s="45" t="str">
        <f t="shared" si="31"/>
        <v/>
      </c>
    </row>
    <row r="457" spans="1:14" x14ac:dyDescent="0.25">
      <c r="A457" s="25">
        <v>44</v>
      </c>
      <c r="B457" s="30" t="str">
        <f>IF($A457="","",INDEX('LEA-District wide'!$B:$B,MATCH($A457,'LEA-District wide'!$A:$A,0)))</f>
        <v>Southeast Island Schools</v>
      </c>
      <c r="C457" s="26">
        <v>440270</v>
      </c>
      <c r="D457" s="26" t="s">
        <v>341</v>
      </c>
      <c r="E457" s="6">
        <f>IF($A457="","",IFERROR(INDEX(CEPIdentifiedStudentsSummary!$D:$D,MATCH($C457,CEPIdentifiedStudentsSummary!$A:$A,0)),0))</f>
        <v>18</v>
      </c>
      <c r="F457" s="6">
        <f>IF($A457="","",IFERROR(INDEX(CEPIdentifiedStudentsSummary!$C:$C,MATCH($C457,CEPIdentifiedStudentsSummary!$A:$A,0)),0))</f>
        <v>16</v>
      </c>
      <c r="G457" s="5">
        <f t="shared" si="32"/>
        <v>0.88888888888888884</v>
      </c>
      <c r="H457" s="35" t="str">
        <f t="shared" si="29"/>
        <v/>
      </c>
      <c r="I457" s="35" t="str">
        <f t="shared" si="30"/>
        <v>X</v>
      </c>
      <c r="J457" s="44" t="str">
        <f>IF(IFERROR(INDEX(NslpCepGroups!$E:$E,MATCH($C457,NslpCepGroups!$C:$C,0))="Special Assistance - CEP",FALSE),"X","")</f>
        <v>X</v>
      </c>
      <c r="K457" s="42" t="str">
        <f>IF($A457="","",IF($J457="X",INDEX(NslpCepGroups!$H:$H,MATCH($C457,NslpCepGroups!$C:$C,0)),""))</f>
        <v>2022 - 2023</v>
      </c>
      <c r="L457" s="42" t="str">
        <f>IF($A457="","",IF($J457="X",IF(INDEX(NslpCepGroups!$F:$F,MATCH($C457,NslpCepGroups!$C:$C,0))=0,"Indiv. site",INDEX(NslpCepGroups!$F:$F,MATCH($C457,NslpCepGroups!$C:$C,0))),""))</f>
        <v>Group A</v>
      </c>
      <c r="M457" s="42" t="str">
        <f>IF($A457="","",IF($J457="X",INDEX(NslpCepGroups!$I:$I,MATCH($C457,NslpCepGroups!$C:$C,0)),""))</f>
        <v>2025 - 2026</v>
      </c>
      <c r="N457" s="45" t="str">
        <f t="shared" si="31"/>
        <v/>
      </c>
    </row>
    <row r="458" spans="1:14" x14ac:dyDescent="0.25">
      <c r="A458" s="25">
        <v>44</v>
      </c>
      <c r="B458" s="30" t="str">
        <f>IF($A458="","",INDEX('LEA-District wide'!$B:$B,MATCH($A458,'LEA-District wide'!$A:$A,0)))</f>
        <v>Southeast Island Schools</v>
      </c>
      <c r="C458" s="26">
        <v>440230</v>
      </c>
      <c r="D458" s="26" t="s">
        <v>339</v>
      </c>
      <c r="E458" s="6">
        <f>IF($A458="","",IFERROR(INDEX(CEPIdentifiedStudentsSummary!$D:$D,MATCH($C458,CEPIdentifiedStudentsSummary!$A:$A,0)),0))</f>
        <v>6</v>
      </c>
      <c r="F458" s="6">
        <f>IF($A458="","",IFERROR(INDEX(CEPIdentifiedStudentsSummary!$C:$C,MATCH($C458,CEPIdentifiedStudentsSummary!$A:$A,0)),0))</f>
        <v>1</v>
      </c>
      <c r="G458" s="5">
        <f t="shared" si="32"/>
        <v>0.16666666666666666</v>
      </c>
      <c r="H458" s="36" t="str">
        <f t="shared" si="29"/>
        <v/>
      </c>
      <c r="I458" s="36" t="str">
        <f t="shared" si="30"/>
        <v/>
      </c>
      <c r="J458" s="44" t="str">
        <f>IF(IFERROR(INDEX(NslpCepGroups!$E:$E,MATCH($C458,NslpCepGroups!$C:$C,0))="Special Assistance - CEP",FALSE),"X","")</f>
        <v>X</v>
      </c>
      <c r="K458" s="42" t="str">
        <f>IF($A458="","",IF($J458="X",INDEX(NslpCepGroups!$H:$H,MATCH($C458,NslpCepGroups!$C:$C,0)),""))</f>
        <v>2022 - 2023</v>
      </c>
      <c r="L458" s="42" t="str">
        <f>IF($A458="","",IF($J458="X",IF(INDEX(NslpCepGroups!$F:$F,MATCH($C458,NslpCepGroups!$C:$C,0))=0,"Indiv. site",INDEX(NslpCepGroups!$F:$F,MATCH($C458,NslpCepGroups!$C:$C,0))),""))</f>
        <v>Group A</v>
      </c>
      <c r="M458" s="42" t="str">
        <f>IF($A458="","",IF($J458="X",INDEX(NslpCepGroups!$I:$I,MATCH($C458,NslpCepGroups!$C:$C,0)),""))</f>
        <v>2025 - 2026</v>
      </c>
      <c r="N458" s="45" t="str">
        <f t="shared" si="31"/>
        <v/>
      </c>
    </row>
    <row r="459" spans="1:14" x14ac:dyDescent="0.25">
      <c r="A459" s="25">
        <v>44</v>
      </c>
      <c r="B459" s="30" t="str">
        <f>IF($A459="","",INDEX('LEA-District wide'!$B:$B,MATCH($A459,'LEA-District wide'!$A:$A,0)))</f>
        <v>Southeast Island Schools</v>
      </c>
      <c r="C459" s="26">
        <v>440160</v>
      </c>
      <c r="D459" s="26" t="s">
        <v>338</v>
      </c>
      <c r="E459" s="6">
        <f>IF($A459="","",IFERROR(INDEX(CEPIdentifiedStudentsSummary!$D:$D,MATCH($C459,CEPIdentifiedStudentsSummary!$A:$A,0)),0))</f>
        <v>55</v>
      </c>
      <c r="F459" s="6">
        <f>IF($A459="","",IFERROR(INDEX(CEPIdentifiedStudentsSummary!$C:$C,MATCH($C459,CEPIdentifiedStudentsSummary!$A:$A,0)),0))</f>
        <v>18</v>
      </c>
      <c r="G459" s="5">
        <f t="shared" si="32"/>
        <v>0.32727272727272727</v>
      </c>
      <c r="H459" s="36" t="str">
        <f t="shared" si="29"/>
        <v>X</v>
      </c>
      <c r="I459" s="36" t="str">
        <f t="shared" si="30"/>
        <v/>
      </c>
      <c r="J459" s="44" t="str">
        <f>IF(IFERROR(INDEX(NslpCepGroups!$E:$E,MATCH($C459,NslpCepGroups!$C:$C,0))="Special Assistance - CEP",FALSE),"X","")</f>
        <v>X</v>
      </c>
      <c r="K459" s="42" t="str">
        <f>IF($A459="","",IF($J459="X",INDEX(NslpCepGroups!$H:$H,MATCH($C459,NslpCepGroups!$C:$C,0)),""))</f>
        <v>2022 - 2023</v>
      </c>
      <c r="L459" s="42" t="str">
        <f>IF($A459="","",IF($J459="X",IF(INDEX(NslpCepGroups!$F:$F,MATCH($C459,NslpCepGroups!$C:$C,0))=0,"Indiv. site",INDEX(NslpCepGroups!$F:$F,MATCH($C459,NslpCepGroups!$C:$C,0))),""))</f>
        <v>Group A</v>
      </c>
      <c r="M459" s="42" t="str">
        <f>IF($A459="","",IF($J459="X",INDEX(NslpCepGroups!$I:$I,MATCH($C459,NslpCepGroups!$C:$C,0)),""))</f>
        <v>2025 - 2026</v>
      </c>
      <c r="N459" s="45" t="str">
        <f t="shared" si="31"/>
        <v/>
      </c>
    </row>
    <row r="460" spans="1:14" x14ac:dyDescent="0.25">
      <c r="A460" s="25">
        <v>44</v>
      </c>
      <c r="B460" s="30" t="str">
        <f>IF($A460="","",INDEX('LEA-District wide'!$B:$B,MATCH($A460,'LEA-District wide'!$A:$A,0)))</f>
        <v>Southeast Island Schools</v>
      </c>
      <c r="C460" s="26">
        <v>440190</v>
      </c>
      <c r="D460" s="26" t="s">
        <v>673</v>
      </c>
      <c r="E460" s="6">
        <f>IF($A460="","",IFERROR(INDEX(CEPIdentifiedStudentsSummary!$D:$D,MATCH($C460,CEPIdentifiedStudentsSummary!$A:$A,0)),0))</f>
        <v>19</v>
      </c>
      <c r="F460" s="6">
        <f>IF($A460="","",IFERROR(INDEX(CEPIdentifiedStudentsSummary!$C:$C,MATCH($C460,CEPIdentifiedStudentsSummary!$A:$A,0)),0))</f>
        <v>4</v>
      </c>
      <c r="G460" s="5">
        <f t="shared" si="32"/>
        <v>0.21052631578947367</v>
      </c>
      <c r="H460" s="36" t="str">
        <f t="shared" si="29"/>
        <v/>
      </c>
      <c r="I460" s="36" t="str">
        <f t="shared" si="30"/>
        <v/>
      </c>
      <c r="J460" s="44" t="str">
        <f>IF(IFERROR(INDEX(NslpCepGroups!$E:$E,MATCH($C460,NslpCepGroups!$C:$C,0))="Special Assistance - CEP",FALSE),"X","")</f>
        <v/>
      </c>
      <c r="K460" s="42" t="str">
        <f>IF($A460="","",IF($J460="X",INDEX(NslpCepGroups!$H:$H,MATCH($C460,NslpCepGroups!$C:$C,0)),""))</f>
        <v/>
      </c>
      <c r="L460" s="42" t="str">
        <f>IF($A460="","",IF($J460="X",IF(INDEX(NslpCepGroups!$F:$F,MATCH($C460,NslpCepGroups!$C:$C,0))=0,"Indiv. site",INDEX(NslpCepGroups!$F:$F,MATCH($C460,NslpCepGroups!$C:$C,0))),""))</f>
        <v/>
      </c>
      <c r="M460" s="42" t="str">
        <f>IF($A460="","",IF($J460="X",INDEX(NslpCepGroups!$I:$I,MATCH($C460,NslpCepGroups!$C:$C,0)),""))</f>
        <v/>
      </c>
      <c r="N460" s="45" t="str">
        <f t="shared" si="31"/>
        <v/>
      </c>
    </row>
    <row r="461" spans="1:14" x14ac:dyDescent="0.25">
      <c r="A461" s="25">
        <v>45</v>
      </c>
      <c r="B461" s="30" t="str">
        <f>IF($A461="","",INDEX('LEA-District wide'!$B:$B,MATCH($A461,'LEA-District wide'!$A:$A,0)))</f>
        <v>Southwest Region Schools</v>
      </c>
      <c r="C461" s="26">
        <v>450020</v>
      </c>
      <c r="D461" s="26" t="s">
        <v>342</v>
      </c>
      <c r="E461" s="6">
        <f>IF($A461="","",IFERROR(INDEX(CEPIdentifiedStudentsSummary!$D:$D,MATCH($C461,CEPIdentifiedStudentsSummary!$A:$A,0)),0))</f>
        <v>30</v>
      </c>
      <c r="F461" s="6">
        <f>IF($A461="","",IFERROR(INDEX(CEPIdentifiedStudentsSummary!$C:$C,MATCH($C461,CEPIdentifiedStudentsSummary!$A:$A,0)),0))</f>
        <v>20</v>
      </c>
      <c r="G461" s="5">
        <f t="shared" si="32"/>
        <v>0.66666666666666663</v>
      </c>
      <c r="H461" s="36" t="str">
        <f t="shared" si="29"/>
        <v/>
      </c>
      <c r="I461" s="36" t="str">
        <f t="shared" si="30"/>
        <v>X</v>
      </c>
      <c r="J461" s="44" t="str">
        <f>IF(IFERROR(INDEX(NslpCepGroups!$E:$E,MATCH($C461,NslpCepGroups!$C:$C,0))="Special Assistance - CEP",FALSE),"X","")</f>
        <v>X</v>
      </c>
      <c r="K461" s="42" t="str">
        <f>IF($A461="","",IF($J461="X",INDEX(NslpCepGroups!$H:$H,MATCH($C461,NslpCepGroups!$C:$C,0)),""))</f>
        <v>2020 - 2021</v>
      </c>
      <c r="L461" s="42" t="str">
        <f>IF($A461="","",IF($J461="X",IF(INDEX(NslpCepGroups!$F:$F,MATCH($C461,NslpCepGroups!$C:$C,0))=0,"Indiv. site",INDEX(NslpCepGroups!$F:$F,MATCH($C461,NslpCepGroups!$C:$C,0))),""))</f>
        <v>Group 1</v>
      </c>
      <c r="M461" s="42" t="str">
        <f>IF($A461="","",IF($J461="X",INDEX(NslpCepGroups!$I:$I,MATCH($C461,NslpCepGroups!$C:$C,0)),""))</f>
        <v>2023 - 2024</v>
      </c>
      <c r="N461" s="45" t="str">
        <f t="shared" si="31"/>
        <v/>
      </c>
    </row>
    <row r="462" spans="1:14" x14ac:dyDescent="0.25">
      <c r="A462" s="25">
        <v>45</v>
      </c>
      <c r="B462" s="30" t="str">
        <f>IF($A462="","",INDEX('LEA-District wide'!$B:$B,MATCH($A462,'LEA-District wide'!$A:$A,0)))</f>
        <v>Southwest Region Schools</v>
      </c>
      <c r="C462" s="26">
        <v>450080</v>
      </c>
      <c r="D462" s="26" t="s">
        <v>346</v>
      </c>
      <c r="E462" s="6">
        <f>IF($A462="","",IFERROR(INDEX(CEPIdentifiedStudentsSummary!$D:$D,MATCH($C462,CEPIdentifiedStudentsSummary!$A:$A,0)),0))</f>
        <v>147</v>
      </c>
      <c r="F462" s="6">
        <f>IF($A462="","",IFERROR(INDEX(CEPIdentifiedStudentsSummary!$C:$C,MATCH($C462,CEPIdentifiedStudentsSummary!$A:$A,0)),0))</f>
        <v>115</v>
      </c>
      <c r="G462" s="5">
        <f t="shared" si="32"/>
        <v>0.78231292517006801</v>
      </c>
      <c r="H462" s="36" t="str">
        <f t="shared" si="29"/>
        <v/>
      </c>
      <c r="I462" s="36" t="str">
        <f t="shared" si="30"/>
        <v>X</v>
      </c>
      <c r="J462" s="44" t="str">
        <f>IF(IFERROR(INDEX(NslpCepGroups!$E:$E,MATCH($C462,NslpCepGroups!$C:$C,0))="Special Assistance - CEP",FALSE),"X","")</f>
        <v>X</v>
      </c>
      <c r="K462" s="42" t="str">
        <f>IF($A462="","",IF($J462="X",INDEX(NslpCepGroups!$H:$H,MATCH($C462,NslpCepGroups!$C:$C,0)),""))</f>
        <v>2020 - 2021</v>
      </c>
      <c r="L462" s="42" t="str">
        <f>IF($A462="","",IF($J462="X",IF(INDEX(NslpCepGroups!$F:$F,MATCH($C462,NslpCepGroups!$C:$C,0))=0,"Indiv. site",INDEX(NslpCepGroups!$F:$F,MATCH($C462,NslpCepGroups!$C:$C,0))),""))</f>
        <v>Group 1</v>
      </c>
      <c r="M462" s="42" t="str">
        <f>IF($A462="","",IF($J462="X",INDEX(NslpCepGroups!$I:$I,MATCH($C462,NslpCepGroups!$C:$C,0)),""))</f>
        <v>2023 - 2024</v>
      </c>
      <c r="N462" s="45" t="str">
        <f t="shared" si="31"/>
        <v/>
      </c>
    </row>
    <row r="463" spans="1:14" x14ac:dyDescent="0.25">
      <c r="A463" s="25">
        <v>45</v>
      </c>
      <c r="B463" s="30" t="str">
        <f>IF($A463="","",INDEX('LEA-District wide'!$B:$B,MATCH($A463,'LEA-District wide'!$A:$A,0)))</f>
        <v>Southwest Region Schools</v>
      </c>
      <c r="C463" s="26">
        <v>450030</v>
      </c>
      <c r="D463" s="26" t="s">
        <v>343</v>
      </c>
      <c r="E463" s="6">
        <f>IF($A463="","",IFERROR(INDEX(CEPIdentifiedStudentsSummary!$D:$D,MATCH($C463,CEPIdentifiedStudentsSummary!$A:$A,0)),0))</f>
        <v>13</v>
      </c>
      <c r="F463" s="6">
        <f>IF($A463="","",IFERROR(INDEX(CEPIdentifiedStudentsSummary!$C:$C,MATCH($C463,CEPIdentifiedStudentsSummary!$A:$A,0)),0))</f>
        <v>10</v>
      </c>
      <c r="G463" s="5">
        <f t="shared" si="32"/>
        <v>0.76923076923076927</v>
      </c>
      <c r="H463" s="36" t="str">
        <f t="shared" si="29"/>
        <v/>
      </c>
      <c r="I463" s="36" t="str">
        <f t="shared" si="30"/>
        <v>X</v>
      </c>
      <c r="J463" s="44" t="str">
        <f>IF(IFERROR(INDEX(NslpCepGroups!$E:$E,MATCH($C463,NslpCepGroups!$C:$C,0))="Special Assistance - CEP",FALSE),"X","")</f>
        <v>X</v>
      </c>
      <c r="K463" s="42" t="str">
        <f>IF($A463="","",IF($J463="X",INDEX(NslpCepGroups!$H:$H,MATCH($C463,NslpCepGroups!$C:$C,0)),""))</f>
        <v>2020 - 2021</v>
      </c>
      <c r="L463" s="42" t="str">
        <f>IF($A463="","",IF($J463="X",IF(INDEX(NslpCepGroups!$F:$F,MATCH($C463,NslpCepGroups!$C:$C,0))=0,"Indiv. site",INDEX(NslpCepGroups!$F:$F,MATCH($C463,NslpCepGroups!$C:$C,0))),""))</f>
        <v>Group 1</v>
      </c>
      <c r="M463" s="42" t="str">
        <f>IF($A463="","",IF($J463="X",INDEX(NslpCepGroups!$I:$I,MATCH($C463,NslpCepGroups!$C:$C,0)),""))</f>
        <v>2023 - 2024</v>
      </c>
      <c r="N463" s="45" t="str">
        <f t="shared" si="31"/>
        <v/>
      </c>
    </row>
    <row r="464" spans="1:14" x14ac:dyDescent="0.25">
      <c r="A464" s="25">
        <v>45</v>
      </c>
      <c r="B464" s="30" t="str">
        <f>IF($A464="","",INDEX('LEA-District wide'!$B:$B,MATCH($A464,'LEA-District wide'!$A:$A,0)))</f>
        <v>Southwest Region Schools</v>
      </c>
      <c r="C464" s="26">
        <v>450050</v>
      </c>
      <c r="D464" s="26" t="s">
        <v>345</v>
      </c>
      <c r="E464" s="6">
        <f>IF($A464="","",IFERROR(INDEX(CEPIdentifiedStudentsSummary!$D:$D,MATCH($C464,CEPIdentifiedStudentsSummary!$A:$A,0)),0))</f>
        <v>55</v>
      </c>
      <c r="F464" s="6">
        <f>IF($A464="","",IFERROR(INDEX(CEPIdentifiedStudentsSummary!$C:$C,MATCH($C464,CEPIdentifiedStudentsSummary!$A:$A,0)),0))</f>
        <v>40</v>
      </c>
      <c r="G464" s="5">
        <f t="shared" si="32"/>
        <v>0.72727272727272729</v>
      </c>
      <c r="H464" s="36" t="str">
        <f t="shared" si="29"/>
        <v/>
      </c>
      <c r="I464" s="36" t="str">
        <f t="shared" si="30"/>
        <v>X</v>
      </c>
      <c r="J464" s="44" t="str">
        <f>IF(IFERROR(INDEX(NslpCepGroups!$E:$E,MATCH($C464,NslpCepGroups!$C:$C,0))="Special Assistance - CEP",FALSE),"X","")</f>
        <v>X</v>
      </c>
      <c r="K464" s="42" t="str">
        <f>IF($A464="","",IF($J464="X",INDEX(NslpCepGroups!$H:$H,MATCH($C464,NslpCepGroups!$C:$C,0)),""))</f>
        <v>2020 - 2021</v>
      </c>
      <c r="L464" s="42" t="str">
        <f>IF($A464="","",IF($J464="X",IF(INDEX(NslpCepGroups!$F:$F,MATCH($C464,NslpCepGroups!$C:$C,0))=0,"Indiv. site",INDEX(NslpCepGroups!$F:$F,MATCH($C464,NslpCepGroups!$C:$C,0))),""))</f>
        <v>Group 1</v>
      </c>
      <c r="M464" s="42" t="str">
        <f>IF($A464="","",IF($J464="X",INDEX(NslpCepGroups!$I:$I,MATCH($C464,NslpCepGroups!$C:$C,0)),""))</f>
        <v>2023 - 2024</v>
      </c>
      <c r="N464" s="45" t="str">
        <f t="shared" si="31"/>
        <v/>
      </c>
    </row>
    <row r="465" spans="1:14" x14ac:dyDescent="0.25">
      <c r="A465" s="25">
        <v>45</v>
      </c>
      <c r="B465" s="30" t="str">
        <f>IF($A465="","",INDEX('LEA-District wide'!$B:$B,MATCH($A465,'LEA-District wide'!$A:$A,0)))</f>
        <v>Southwest Region Schools</v>
      </c>
      <c r="C465" s="26">
        <v>450070</v>
      </c>
      <c r="D465" s="26" t="s">
        <v>466</v>
      </c>
      <c r="E465" s="6">
        <f>IF($A465="","",IFERROR(INDEX(CEPIdentifiedStudentsSummary!$D:$D,MATCH($C465,CEPIdentifiedStudentsSummary!$A:$A,0)),0))</f>
        <v>144</v>
      </c>
      <c r="F465" s="6">
        <f>IF($A465="","",IFERROR(INDEX(CEPIdentifiedStudentsSummary!$C:$C,MATCH($C465,CEPIdentifiedStudentsSummary!$A:$A,0)),0))</f>
        <v>113</v>
      </c>
      <c r="G465" s="5">
        <f t="shared" si="32"/>
        <v>0.78472222222222221</v>
      </c>
      <c r="H465" s="36" t="str">
        <f t="shared" si="29"/>
        <v/>
      </c>
      <c r="I465" s="36" t="str">
        <f t="shared" si="30"/>
        <v>X</v>
      </c>
      <c r="J465" s="44" t="str">
        <f>IF(IFERROR(INDEX(NslpCepGroups!$E:$E,MATCH($C465,NslpCepGroups!$C:$C,0))="Special Assistance - CEP",FALSE),"X","")</f>
        <v>X</v>
      </c>
      <c r="K465" s="42" t="str">
        <f>IF($A465="","",IF($J465="X",INDEX(NslpCepGroups!$H:$H,MATCH($C465,NslpCepGroups!$C:$C,0)),""))</f>
        <v>2020 - 2021</v>
      </c>
      <c r="L465" s="42" t="str">
        <f>IF($A465="","",IF($J465="X",IF(INDEX(NslpCepGroups!$F:$F,MATCH($C465,NslpCepGroups!$C:$C,0))=0,"Indiv. site",INDEX(NslpCepGroups!$F:$F,MATCH($C465,NslpCepGroups!$C:$C,0))),""))</f>
        <v>Group 1</v>
      </c>
      <c r="M465" s="42" t="str">
        <f>IF($A465="","",IF($J465="X",INDEX(NslpCepGroups!$I:$I,MATCH($C465,NslpCepGroups!$C:$C,0)),""))</f>
        <v>2023 - 2024</v>
      </c>
      <c r="N465" s="45" t="str">
        <f t="shared" si="31"/>
        <v/>
      </c>
    </row>
    <row r="466" spans="1:14" x14ac:dyDescent="0.25">
      <c r="A466" s="25">
        <v>45</v>
      </c>
      <c r="B466" s="30" t="str">
        <f>IF($A466="","",INDEX('LEA-District wide'!$B:$B,MATCH($A466,'LEA-District wide'!$A:$A,0)))</f>
        <v>Southwest Region Schools</v>
      </c>
      <c r="C466" s="26">
        <v>450110</v>
      </c>
      <c r="D466" s="26" t="s">
        <v>347</v>
      </c>
      <c r="E466" s="6">
        <f>IF($A466="","",IFERROR(INDEX(CEPIdentifiedStudentsSummary!$D:$D,MATCH($C466,CEPIdentifiedStudentsSummary!$A:$A,0)),0))</f>
        <v>198</v>
      </c>
      <c r="F466" s="6">
        <f>IF($A466="","",IFERROR(INDEX(CEPIdentifiedStudentsSummary!$C:$C,MATCH($C466,CEPIdentifiedStudentsSummary!$A:$A,0)),0))</f>
        <v>161</v>
      </c>
      <c r="G466" s="5">
        <f t="shared" si="32"/>
        <v>0.81313131313131315</v>
      </c>
      <c r="H466" s="36" t="str">
        <f t="shared" si="29"/>
        <v/>
      </c>
      <c r="I466" s="36" t="str">
        <f t="shared" si="30"/>
        <v>X</v>
      </c>
      <c r="J466" s="44" t="str">
        <f>IF(IFERROR(INDEX(NslpCepGroups!$E:$E,MATCH($C466,NslpCepGroups!$C:$C,0))="Special Assistance - CEP",FALSE),"X","")</f>
        <v>X</v>
      </c>
      <c r="K466" s="42" t="str">
        <f>IF($A466="","",IF($J466="X",INDEX(NslpCepGroups!$H:$H,MATCH($C466,NslpCepGroups!$C:$C,0)),""))</f>
        <v>2020 - 2021</v>
      </c>
      <c r="L466" s="42" t="str">
        <f>IF($A466="","",IF($J466="X",IF(INDEX(NslpCepGroups!$F:$F,MATCH($C466,NslpCepGroups!$C:$C,0))=0,"Indiv. site",INDEX(NslpCepGroups!$F:$F,MATCH($C466,NslpCepGroups!$C:$C,0))),""))</f>
        <v>Group 1</v>
      </c>
      <c r="M466" s="42" t="str">
        <f>IF($A466="","",IF($J466="X",INDEX(NslpCepGroups!$I:$I,MATCH($C466,NslpCepGroups!$C:$C,0)),""))</f>
        <v>2023 - 2024</v>
      </c>
      <c r="N466" s="45" t="str">
        <f t="shared" si="31"/>
        <v/>
      </c>
    </row>
    <row r="467" spans="1:14" x14ac:dyDescent="0.25">
      <c r="A467" s="25">
        <v>45</v>
      </c>
      <c r="B467" s="30" t="str">
        <f>IF($A467="","",INDEX('LEA-District wide'!$B:$B,MATCH($A467,'LEA-District wide'!$A:$A,0)))</f>
        <v>Southwest Region Schools</v>
      </c>
      <c r="C467" s="26">
        <v>450120</v>
      </c>
      <c r="D467" s="26" t="s">
        <v>348</v>
      </c>
      <c r="E467" s="6">
        <f>IF($A467="","",IFERROR(INDEX(CEPIdentifiedStudentsSummary!$D:$D,MATCH($C467,CEPIdentifiedStudentsSummary!$A:$A,0)),0))</f>
        <v>19</v>
      </c>
      <c r="F467" s="6">
        <f>IF($A467="","",IFERROR(INDEX(CEPIdentifiedStudentsSummary!$C:$C,MATCH($C467,CEPIdentifiedStudentsSummary!$A:$A,0)),0))</f>
        <v>17</v>
      </c>
      <c r="G467" s="5">
        <f t="shared" si="32"/>
        <v>0.89473684210526316</v>
      </c>
      <c r="H467" s="36" t="str">
        <f t="shared" si="29"/>
        <v/>
      </c>
      <c r="I467" s="36" t="str">
        <f t="shared" si="30"/>
        <v>X</v>
      </c>
      <c r="J467" s="44" t="str">
        <f>IF(IFERROR(INDEX(NslpCepGroups!$E:$E,MATCH($C467,NslpCepGroups!$C:$C,0))="Special Assistance - CEP",FALSE),"X","")</f>
        <v>X</v>
      </c>
      <c r="K467" s="42" t="str">
        <f>IF($A467="","",IF($J467="X",INDEX(NslpCepGroups!$H:$H,MATCH($C467,NslpCepGroups!$C:$C,0)),""))</f>
        <v>2020 - 2021</v>
      </c>
      <c r="L467" s="42" t="str">
        <f>IF($A467="","",IF($J467="X",IF(INDEX(NslpCepGroups!$F:$F,MATCH($C467,NslpCepGroups!$C:$C,0))=0,"Indiv. site",INDEX(NslpCepGroups!$F:$F,MATCH($C467,NslpCepGroups!$C:$C,0))),""))</f>
        <v>Group 1</v>
      </c>
      <c r="M467" s="42" t="str">
        <f>IF($A467="","",IF($J467="X",INDEX(NslpCepGroups!$I:$I,MATCH($C467,NslpCepGroups!$C:$C,0)),""))</f>
        <v>2023 - 2024</v>
      </c>
      <c r="N467" s="45" t="str">
        <f t="shared" si="31"/>
        <v/>
      </c>
    </row>
    <row r="468" spans="1:14" x14ac:dyDescent="0.25">
      <c r="A468" s="25">
        <v>45</v>
      </c>
      <c r="B468" s="30" t="str">
        <f>IF($A468="","",INDEX('LEA-District wide'!$B:$B,MATCH($A468,'LEA-District wide'!$A:$A,0)))</f>
        <v>Southwest Region Schools</v>
      </c>
      <c r="C468" s="26">
        <v>450040</v>
      </c>
      <c r="D468" s="26" t="s">
        <v>344</v>
      </c>
      <c r="E468" s="6">
        <f>IF($A468="","",IFERROR(INDEX(CEPIdentifiedStudentsSummary!$D:$D,MATCH($C468,CEPIdentifiedStudentsSummary!$A:$A,0)),0))</f>
        <v>16</v>
      </c>
      <c r="F468" s="6">
        <f>IF($A468="","",IFERROR(INDEX(CEPIdentifiedStudentsSummary!$C:$C,MATCH($C468,CEPIdentifiedStudentsSummary!$A:$A,0)),0))</f>
        <v>9</v>
      </c>
      <c r="G468" s="5">
        <f t="shared" si="32"/>
        <v>0.5625</v>
      </c>
      <c r="H468" s="36" t="str">
        <f t="shared" si="29"/>
        <v/>
      </c>
      <c r="I468" s="36" t="str">
        <f t="shared" si="30"/>
        <v>X</v>
      </c>
      <c r="J468" s="44" t="str">
        <f>IF(IFERROR(INDEX(NslpCepGroups!$E:$E,MATCH($C468,NslpCepGroups!$C:$C,0))="Special Assistance - CEP",FALSE),"X","")</f>
        <v>X</v>
      </c>
      <c r="K468" s="42" t="str">
        <f>IF($A468="","",IF($J468="X",INDEX(NslpCepGroups!$H:$H,MATCH($C468,NslpCepGroups!$C:$C,0)),""))</f>
        <v>2020 - 2021</v>
      </c>
      <c r="L468" s="42" t="str">
        <f>IF($A468="","",IF($J468="X",IF(INDEX(NslpCepGroups!$F:$F,MATCH($C468,NslpCepGroups!$C:$C,0))=0,"Indiv. site",INDEX(NslpCepGroups!$F:$F,MATCH($C468,NslpCepGroups!$C:$C,0))),""))</f>
        <v>Group 1</v>
      </c>
      <c r="M468" s="42" t="str">
        <f>IF($A468="","",IF($J468="X",INDEX(NslpCepGroups!$I:$I,MATCH($C468,NslpCepGroups!$C:$C,0)),""))</f>
        <v>2023 - 2024</v>
      </c>
      <c r="N468" s="45" t="str">
        <f t="shared" si="31"/>
        <v/>
      </c>
    </row>
    <row r="469" spans="1:14" x14ac:dyDescent="0.25">
      <c r="A469" s="25">
        <v>53</v>
      </c>
      <c r="B469" s="30" t="str">
        <f>IF($A469="","",INDEX('LEA-District wide'!$B:$B,MATCH($A469,'LEA-District wide'!$A:$A,0)))</f>
        <v>Tanana Schools</v>
      </c>
      <c r="C469" s="26">
        <v>530010</v>
      </c>
      <c r="D469" s="26" t="s">
        <v>472</v>
      </c>
      <c r="E469" s="6">
        <f>IF($A469="","",IFERROR(INDEX(CEPIdentifiedStudentsSummary!$D:$D,MATCH($C469,CEPIdentifiedStudentsSummary!$A:$A,0)),0))</f>
        <v>0</v>
      </c>
      <c r="F469" s="6">
        <f>IF($A469="","",IFERROR(INDEX(CEPIdentifiedStudentsSummary!$C:$C,MATCH($C469,CEPIdentifiedStudentsSummary!$A:$A,0)),0))</f>
        <v>0</v>
      </c>
      <c r="G469" s="5" t="str">
        <f t="shared" si="32"/>
        <v>N/A</v>
      </c>
      <c r="H469" s="36" t="str">
        <f t="shared" si="29"/>
        <v/>
      </c>
      <c r="I469" s="36" t="str">
        <f t="shared" si="30"/>
        <v/>
      </c>
      <c r="J469" s="44" t="str">
        <f>IF(IFERROR(INDEX(NslpCepGroups!$E:$E,MATCH($C469,NslpCepGroups!$C:$C,0))="Special Assistance - CEP",FALSE),"X","")</f>
        <v/>
      </c>
      <c r="K469" s="42" t="str">
        <f>IF($A469="","",IF($J469="X",INDEX(NslpCepGroups!$H:$H,MATCH($C469,NslpCepGroups!$C:$C,0)),""))</f>
        <v/>
      </c>
      <c r="L469" s="42" t="str">
        <f>IF($A469="","",IF($J469="X",IF(INDEX(NslpCepGroups!$F:$F,MATCH($C469,NslpCepGroups!$C:$C,0))=0,"Indiv. site",INDEX(NslpCepGroups!$F:$F,MATCH($C469,NslpCepGroups!$C:$C,0))),""))</f>
        <v/>
      </c>
      <c r="M469" s="42" t="str">
        <f>IF($A469="","",IF($J469="X",INDEX(NslpCepGroups!$I:$I,MATCH($C469,NslpCepGroups!$C:$C,0)),""))</f>
        <v/>
      </c>
      <c r="N469" s="45" t="str">
        <f t="shared" si="31"/>
        <v/>
      </c>
    </row>
    <row r="470" spans="1:14" x14ac:dyDescent="0.25">
      <c r="A470" s="25">
        <v>47</v>
      </c>
      <c r="B470" s="30" t="str">
        <f>IF($A470="","",INDEX('LEA-District wide'!$B:$B,MATCH($A470,'LEA-District wide'!$A:$A,0)))</f>
        <v>Unalaska City Schools</v>
      </c>
      <c r="C470" s="26">
        <v>470010</v>
      </c>
      <c r="D470" s="26" t="s">
        <v>467</v>
      </c>
      <c r="E470" s="6">
        <f>IF($A470="","",IFERROR(INDEX(CEPIdentifiedStudentsSummary!$D:$D,MATCH($C470,CEPIdentifiedStudentsSummary!$A:$A,0)),0))</f>
        <v>181</v>
      </c>
      <c r="F470" s="6">
        <f>IF($A470="","",IFERROR(INDEX(CEPIdentifiedStudentsSummary!$C:$C,MATCH($C470,CEPIdentifiedStudentsSummary!$A:$A,0)),0))</f>
        <v>17</v>
      </c>
      <c r="G470" s="5">
        <f t="shared" si="32"/>
        <v>9.3922651933701654E-2</v>
      </c>
      <c r="H470" s="36" t="str">
        <f t="shared" si="29"/>
        <v/>
      </c>
      <c r="I470" s="36" t="str">
        <f t="shared" si="30"/>
        <v/>
      </c>
      <c r="J470" s="44" t="str">
        <f>IF(IFERROR(INDEX(NslpCepGroups!$E:$E,MATCH($C470,NslpCepGroups!$C:$C,0))="Special Assistance - CEP",FALSE),"X","")</f>
        <v/>
      </c>
      <c r="K470" s="42" t="str">
        <f>IF($A470="","",IF($J470="X",INDEX(NslpCepGroups!$H:$H,MATCH($C470,NslpCepGroups!$C:$C,0)),""))</f>
        <v/>
      </c>
      <c r="L470" s="42" t="str">
        <f>IF($A470="","",IF($J470="X",IF(INDEX(NslpCepGroups!$F:$F,MATCH($C470,NslpCepGroups!$C:$C,0))=0,"Indiv. site",INDEX(NslpCepGroups!$F:$F,MATCH($C470,NslpCepGroups!$C:$C,0))),""))</f>
        <v/>
      </c>
      <c r="M470" s="42" t="str">
        <f>IF($A470="","",IF($J470="X",INDEX(NslpCepGroups!$I:$I,MATCH($C470,NslpCepGroups!$C:$C,0)),""))</f>
        <v/>
      </c>
      <c r="N470" s="45" t="str">
        <f t="shared" si="31"/>
        <v/>
      </c>
    </row>
    <row r="471" spans="1:14" x14ac:dyDescent="0.25">
      <c r="A471" s="25">
        <v>47</v>
      </c>
      <c r="B471" s="30" t="str">
        <f>IF($A471="","",INDEX('LEA-District wide'!$B:$B,MATCH($A471,'LEA-District wide'!$A:$A,0)))</f>
        <v>Unalaska City Schools</v>
      </c>
      <c r="C471" s="26">
        <v>470020</v>
      </c>
      <c r="D471" s="26" t="s">
        <v>349</v>
      </c>
      <c r="E471" s="6">
        <f>IF($A471="","",IFERROR(INDEX(CEPIdentifiedStudentsSummary!$D:$D,MATCH($C471,CEPIdentifiedStudentsSummary!$A:$A,0)),0))</f>
        <v>170</v>
      </c>
      <c r="F471" s="6">
        <f>IF($A471="","",IFERROR(INDEX(CEPIdentifiedStudentsSummary!$C:$C,MATCH($C471,CEPIdentifiedStudentsSummary!$A:$A,0)),0))</f>
        <v>8</v>
      </c>
      <c r="G471" s="5">
        <f t="shared" si="32"/>
        <v>4.7058823529411764E-2</v>
      </c>
      <c r="H471" s="36" t="str">
        <f t="shared" si="29"/>
        <v/>
      </c>
      <c r="I471" s="36" t="str">
        <f t="shared" si="30"/>
        <v/>
      </c>
      <c r="J471" s="44" t="str">
        <f>IF(IFERROR(INDEX(NslpCepGroups!$E:$E,MATCH($C471,NslpCepGroups!$C:$C,0))="Special Assistance - CEP",FALSE),"X","")</f>
        <v/>
      </c>
      <c r="K471" s="42" t="str">
        <f>IF($A471="","",IF($J471="X",INDEX(NslpCepGroups!$H:$H,MATCH($C471,NslpCepGroups!$C:$C,0)),""))</f>
        <v/>
      </c>
      <c r="L471" s="42" t="str">
        <f>IF($A471="","",IF($J471="X",IF(INDEX(NslpCepGroups!$F:$F,MATCH($C471,NslpCepGroups!$C:$C,0))=0,"Indiv. site",INDEX(NslpCepGroups!$F:$F,MATCH($C471,NslpCepGroups!$C:$C,0))),""))</f>
        <v/>
      </c>
      <c r="M471" s="42" t="str">
        <f>IF($A471="","",IF($J471="X",INDEX(NslpCepGroups!$I:$I,MATCH($C471,NslpCepGroups!$C:$C,0)),""))</f>
        <v/>
      </c>
      <c r="N471" s="45" t="str">
        <f t="shared" si="31"/>
        <v/>
      </c>
    </row>
    <row r="472" spans="1:14" x14ac:dyDescent="0.25">
      <c r="A472" s="25">
        <v>48</v>
      </c>
      <c r="B472" s="30" t="str">
        <f>IF($A472="","",INDEX('LEA-District wide'!$B:$B,MATCH($A472,'LEA-District wide'!$A:$A,0)))</f>
        <v>Valdez City Schools</v>
      </c>
      <c r="C472" s="26">
        <v>480040</v>
      </c>
      <c r="D472" s="26" t="s">
        <v>351</v>
      </c>
      <c r="E472" s="6">
        <f>IF($A472="","",IFERROR(INDEX(CEPIdentifiedStudentsSummary!$D:$D,MATCH($C472,CEPIdentifiedStudentsSummary!$A:$A,0)),0))</f>
        <v>143</v>
      </c>
      <c r="F472" s="6">
        <f>IF($A472="","",IFERROR(INDEX(CEPIdentifiedStudentsSummary!$C:$C,MATCH($C472,CEPIdentifiedStudentsSummary!$A:$A,0)),0))</f>
        <v>47</v>
      </c>
      <c r="G472" s="5">
        <f t="shared" si="32"/>
        <v>0.32867132867132864</v>
      </c>
      <c r="H472" s="36" t="str">
        <f t="shared" si="29"/>
        <v>X</v>
      </c>
      <c r="I472" s="36" t="str">
        <f t="shared" si="30"/>
        <v/>
      </c>
      <c r="J472" s="44" t="str">
        <f>IF(IFERROR(INDEX(NslpCepGroups!$E:$E,MATCH($C472,NslpCepGroups!$C:$C,0))="Special Assistance - CEP",FALSE),"X","")</f>
        <v/>
      </c>
      <c r="K472" s="42" t="str">
        <f>IF($A472="","",IF($J472="X",INDEX(NslpCepGroups!$H:$H,MATCH($C472,NslpCepGroups!$C:$C,0)),""))</f>
        <v/>
      </c>
      <c r="L472" s="42" t="str">
        <f>IF($A472="","",IF($J472="X",IF(INDEX(NslpCepGroups!$F:$F,MATCH($C472,NslpCepGroups!$C:$C,0))=0,"Indiv. site",INDEX(NslpCepGroups!$F:$F,MATCH($C472,NslpCepGroups!$C:$C,0))),""))</f>
        <v/>
      </c>
      <c r="M472" s="42" t="str">
        <f>IF($A472="","",IF($J472="X",INDEX(NslpCepGroups!$I:$I,MATCH($C472,NslpCepGroups!$C:$C,0)),""))</f>
        <v/>
      </c>
      <c r="N472" s="45" t="str">
        <f t="shared" si="31"/>
        <v/>
      </c>
    </row>
    <row r="473" spans="1:14" x14ac:dyDescent="0.25">
      <c r="A473" s="25">
        <v>48</v>
      </c>
      <c r="B473" s="30" t="str">
        <f>IF($A473="","",INDEX('LEA-District wide'!$B:$B,MATCH($A473,'LEA-District wide'!$A:$A,0)))</f>
        <v>Valdez City Schools</v>
      </c>
      <c r="C473" s="26">
        <v>480050</v>
      </c>
      <c r="D473" s="26" t="s">
        <v>352</v>
      </c>
      <c r="E473" s="6">
        <f>IF($A473="","",IFERROR(INDEX(CEPIdentifiedStudentsSummary!$D:$D,MATCH($C473,CEPIdentifiedStudentsSummary!$A:$A,0)),0))</f>
        <v>316</v>
      </c>
      <c r="F473" s="6">
        <f>IF($A473="","",IFERROR(INDEX(CEPIdentifiedStudentsSummary!$C:$C,MATCH($C473,CEPIdentifiedStudentsSummary!$A:$A,0)),0))</f>
        <v>58</v>
      </c>
      <c r="G473" s="5">
        <f t="shared" si="32"/>
        <v>0.18354430379746836</v>
      </c>
      <c r="H473" s="36" t="str">
        <f t="shared" si="29"/>
        <v/>
      </c>
      <c r="I473" s="36" t="str">
        <f t="shared" si="30"/>
        <v/>
      </c>
      <c r="J473" s="44" t="str">
        <f>IF(IFERROR(INDEX(NslpCepGroups!$E:$E,MATCH($C473,NslpCepGroups!$C:$C,0))="Special Assistance - CEP",FALSE),"X","")</f>
        <v/>
      </c>
      <c r="K473" s="42" t="str">
        <f>IF($A473="","",IF($J473="X",INDEX(NslpCepGroups!$H:$H,MATCH($C473,NslpCepGroups!$C:$C,0)),""))</f>
        <v/>
      </c>
      <c r="L473" s="42" t="str">
        <f>IF($A473="","",IF($J473="X",IF(INDEX(NslpCepGroups!$F:$F,MATCH($C473,NslpCepGroups!$C:$C,0))=0,"Indiv. site",INDEX(NslpCepGroups!$F:$F,MATCH($C473,NslpCepGroups!$C:$C,0))),""))</f>
        <v/>
      </c>
      <c r="M473" s="42" t="str">
        <f>IF($A473="","",IF($J473="X",INDEX(NslpCepGroups!$I:$I,MATCH($C473,NslpCepGroups!$C:$C,0)),""))</f>
        <v/>
      </c>
      <c r="N473" s="45" t="str">
        <f t="shared" si="31"/>
        <v/>
      </c>
    </row>
    <row r="474" spans="1:14" x14ac:dyDescent="0.25">
      <c r="A474" s="25">
        <v>48</v>
      </c>
      <c r="B474" s="30" t="str">
        <f>IF($A474="","",INDEX('LEA-District wide'!$B:$B,MATCH($A474,'LEA-District wide'!$A:$A,0)))</f>
        <v>Valdez City Schools</v>
      </c>
      <c r="C474" s="26">
        <v>480030</v>
      </c>
      <c r="D474" s="26" t="s">
        <v>350</v>
      </c>
      <c r="E474" s="6">
        <f>IF($A474="","",IFERROR(INDEX(CEPIdentifiedStudentsSummary!$D:$D,MATCH($C474,CEPIdentifiedStudentsSummary!$A:$A,0)),0))</f>
        <v>151</v>
      </c>
      <c r="F474" s="6">
        <f>IF($A474="","",IFERROR(INDEX(CEPIdentifiedStudentsSummary!$C:$C,MATCH($C474,CEPIdentifiedStudentsSummary!$A:$A,0)),0))</f>
        <v>31</v>
      </c>
      <c r="G474" s="5">
        <f t="shared" si="32"/>
        <v>0.20529801324503311</v>
      </c>
      <c r="H474" s="36" t="str">
        <f t="shared" si="29"/>
        <v/>
      </c>
      <c r="I474" s="36" t="str">
        <f t="shared" si="30"/>
        <v/>
      </c>
      <c r="J474" s="44" t="str">
        <f>IF(IFERROR(INDEX(NslpCepGroups!$E:$E,MATCH($C474,NslpCepGroups!$C:$C,0))="Special Assistance - CEP",FALSE),"X","")</f>
        <v/>
      </c>
      <c r="K474" s="42" t="str">
        <f>IF($A474="","",IF($J474="X",INDEX(NslpCepGroups!$H:$H,MATCH($C474,NslpCepGroups!$C:$C,0)),""))</f>
        <v/>
      </c>
      <c r="L474" s="42" t="str">
        <f>IF($A474="","",IF($J474="X",IF(INDEX(NslpCepGroups!$F:$F,MATCH($C474,NslpCepGroups!$C:$C,0))=0,"Indiv. site",INDEX(NslpCepGroups!$F:$F,MATCH($C474,NslpCepGroups!$C:$C,0))),""))</f>
        <v/>
      </c>
      <c r="M474" s="42" t="str">
        <f>IF($A474="","",IF($J474="X",INDEX(NslpCepGroups!$I:$I,MATCH($C474,NslpCepGroups!$C:$C,0)),""))</f>
        <v/>
      </c>
      <c r="N474" s="45" t="str">
        <f t="shared" si="31"/>
        <v/>
      </c>
    </row>
    <row r="475" spans="1:14" x14ac:dyDescent="0.25">
      <c r="A475" s="25">
        <v>48</v>
      </c>
      <c r="B475" s="30" t="str">
        <f>IF($A475="","",INDEX('LEA-District wide'!$B:$B,MATCH($A475,'LEA-District wide'!$A:$A,0)))</f>
        <v>Valdez City Schools</v>
      </c>
      <c r="C475" s="26">
        <v>488010</v>
      </c>
      <c r="D475" s="26" t="s">
        <v>468</v>
      </c>
      <c r="E475" s="6">
        <f>IF($A475="","",IFERROR(INDEX(CEPIdentifiedStudentsSummary!$D:$D,MATCH($C475,CEPIdentifiedStudentsSummary!$A:$A,0)),0))</f>
        <v>45</v>
      </c>
      <c r="F475" s="6">
        <f>IF($A475="","",IFERROR(INDEX(CEPIdentifiedStudentsSummary!$C:$C,MATCH($C475,CEPIdentifiedStudentsSummary!$A:$A,0)),0))</f>
        <v>6</v>
      </c>
      <c r="G475" s="5">
        <f t="shared" si="32"/>
        <v>0.13333333333333333</v>
      </c>
      <c r="H475" s="36" t="str">
        <f t="shared" si="29"/>
        <v/>
      </c>
      <c r="I475" s="36" t="str">
        <f t="shared" si="30"/>
        <v/>
      </c>
      <c r="J475" s="44" t="str">
        <f>IF(IFERROR(INDEX(NslpCepGroups!$E:$E,MATCH($C475,NslpCepGroups!$C:$C,0))="Special Assistance - CEP",FALSE),"X","")</f>
        <v/>
      </c>
      <c r="K475" s="42" t="str">
        <f>IF($A475="","",IF($J475="X",INDEX(NslpCepGroups!$H:$H,MATCH($C475,NslpCepGroups!$C:$C,0)),""))</f>
        <v/>
      </c>
      <c r="L475" s="42" t="str">
        <f>IF($A475="","",IF($J475="X",IF(INDEX(NslpCepGroups!$F:$F,MATCH($C475,NslpCepGroups!$C:$C,0))=0,"Indiv. site",INDEX(NslpCepGroups!$F:$F,MATCH($C475,NslpCepGroups!$C:$C,0))),""))</f>
        <v/>
      </c>
      <c r="M475" s="42" t="str">
        <f>IF($A475="","",IF($J475="X",INDEX(NslpCepGroups!$I:$I,MATCH($C475,NslpCepGroups!$C:$C,0)),""))</f>
        <v/>
      </c>
      <c r="N475" s="45" t="str">
        <f t="shared" si="31"/>
        <v/>
      </c>
    </row>
    <row r="476" spans="1:14" x14ac:dyDescent="0.25">
      <c r="A476" s="25">
        <v>49</v>
      </c>
      <c r="B476" s="30" t="str">
        <f>IF($A476="","",INDEX('LEA-District wide'!$B:$B,MATCH($A476,'LEA-District wide'!$A:$A,0)))</f>
        <v>Wrangell City Schools</v>
      </c>
      <c r="C476" s="26">
        <v>490010</v>
      </c>
      <c r="D476" s="26" t="s">
        <v>674</v>
      </c>
      <c r="E476" s="6">
        <f>IF($A476="","",IFERROR(INDEX(CEPIdentifiedStudentsSummary!$D:$D,MATCH($C476,CEPIdentifiedStudentsSummary!$A:$A,0)),0))</f>
        <v>0</v>
      </c>
      <c r="F476" s="6">
        <f>IF($A476="","",IFERROR(INDEX(CEPIdentifiedStudentsSummary!$C:$C,MATCH($C476,CEPIdentifiedStudentsSummary!$A:$A,0)),0))</f>
        <v>0</v>
      </c>
      <c r="G476" s="5" t="str">
        <f t="shared" si="32"/>
        <v>N/A</v>
      </c>
      <c r="H476" s="36" t="str">
        <f t="shared" si="29"/>
        <v/>
      </c>
      <c r="I476" s="36" t="str">
        <f t="shared" si="30"/>
        <v/>
      </c>
      <c r="J476" s="44" t="str">
        <f>IF(IFERROR(INDEX(NslpCepGroups!$E:$E,MATCH($C476,NslpCepGroups!$C:$C,0))="Special Assistance - CEP",FALSE),"X","")</f>
        <v/>
      </c>
      <c r="K476" s="42" t="str">
        <f>IF($A476="","",IF($J476="X",INDEX(NslpCepGroups!$H:$H,MATCH($C476,NslpCepGroups!$C:$C,0)),""))</f>
        <v/>
      </c>
      <c r="L476" s="42" t="str">
        <f>IF($A476="","",IF($J476="X",IF(INDEX(NslpCepGroups!$F:$F,MATCH($C476,NslpCepGroups!$C:$C,0))=0,"Indiv. site",INDEX(NslpCepGroups!$F:$F,MATCH($C476,NslpCepGroups!$C:$C,0))),""))</f>
        <v/>
      </c>
      <c r="M476" s="42" t="str">
        <f>IF($A476="","",IF($J476="X",INDEX(NslpCepGroups!$I:$I,MATCH($C476,NslpCepGroups!$C:$C,0)),""))</f>
        <v/>
      </c>
      <c r="N476" s="45" t="str">
        <f t="shared" si="31"/>
        <v/>
      </c>
    </row>
    <row r="477" spans="1:14" x14ac:dyDescent="0.25">
      <c r="A477" s="25">
        <v>49</v>
      </c>
      <c r="B477" s="30" t="str">
        <f>IF($A477="","",INDEX('LEA-District wide'!$B:$B,MATCH($A477,'LEA-District wide'!$A:$A,0)))</f>
        <v>Wrangell City Schools</v>
      </c>
      <c r="C477" s="26">
        <v>490030</v>
      </c>
      <c r="D477" s="26" t="s">
        <v>675</v>
      </c>
      <c r="E477" s="6">
        <f>IF($A477="","",IFERROR(INDEX(CEPIdentifiedStudentsSummary!$D:$D,MATCH($C477,CEPIdentifiedStudentsSummary!$A:$A,0)),0))</f>
        <v>65</v>
      </c>
      <c r="F477" s="6">
        <f>IF($A477="","",IFERROR(INDEX(CEPIdentifiedStudentsSummary!$C:$C,MATCH($C477,CEPIdentifiedStudentsSummary!$A:$A,0)),0))</f>
        <v>1</v>
      </c>
      <c r="G477" s="5">
        <f t="shared" si="32"/>
        <v>1.5384615384615385E-2</v>
      </c>
      <c r="H477" s="36" t="str">
        <f t="shared" si="29"/>
        <v/>
      </c>
      <c r="I477" s="36" t="str">
        <f t="shared" si="30"/>
        <v/>
      </c>
      <c r="J477" s="44" t="str">
        <f>IF(IFERROR(INDEX(NslpCepGroups!$E:$E,MATCH($C477,NslpCepGroups!$C:$C,0))="Special Assistance - CEP",FALSE),"X","")</f>
        <v/>
      </c>
      <c r="K477" s="42" t="str">
        <f>IF($A477="","",IF($J477="X",INDEX(NslpCepGroups!$H:$H,MATCH($C477,NslpCepGroups!$C:$C,0)),""))</f>
        <v/>
      </c>
      <c r="L477" s="42" t="str">
        <f>IF($A477="","",IF($J477="X",IF(INDEX(NslpCepGroups!$F:$F,MATCH($C477,NslpCepGroups!$C:$C,0))=0,"Indiv. site",INDEX(NslpCepGroups!$F:$F,MATCH($C477,NslpCepGroups!$C:$C,0))),""))</f>
        <v/>
      </c>
      <c r="M477" s="42" t="str">
        <f>IF($A477="","",IF($J477="X",INDEX(NslpCepGroups!$I:$I,MATCH($C477,NslpCepGroups!$C:$C,0)),""))</f>
        <v/>
      </c>
      <c r="N477" s="45" t="str">
        <f t="shared" si="31"/>
        <v/>
      </c>
    </row>
    <row r="478" spans="1:14" x14ac:dyDescent="0.25">
      <c r="A478" s="25">
        <v>49</v>
      </c>
      <c r="B478" s="30" t="str">
        <f>IF($A478="","",INDEX('LEA-District wide'!$B:$B,MATCH($A478,'LEA-District wide'!$A:$A,0)))</f>
        <v>Wrangell City Schools</v>
      </c>
      <c r="C478" s="26">
        <v>490020</v>
      </c>
      <c r="D478" s="26" t="s">
        <v>676</v>
      </c>
      <c r="E478" s="6">
        <f>IF($A478="","",IFERROR(INDEX(CEPIdentifiedStudentsSummary!$D:$D,MATCH($C478,CEPIdentifiedStudentsSummary!$A:$A,0)),0))</f>
        <v>0</v>
      </c>
      <c r="F478" s="6">
        <f>IF($A478="","",IFERROR(INDEX(CEPIdentifiedStudentsSummary!$C:$C,MATCH($C478,CEPIdentifiedStudentsSummary!$A:$A,0)),0))</f>
        <v>0</v>
      </c>
      <c r="G478" s="5" t="str">
        <f t="shared" si="32"/>
        <v>N/A</v>
      </c>
      <c r="H478" s="36" t="str">
        <f t="shared" si="29"/>
        <v/>
      </c>
      <c r="I478" s="36" t="str">
        <f t="shared" si="30"/>
        <v/>
      </c>
      <c r="J478" s="44" t="str">
        <f>IF(IFERROR(INDEX(NslpCepGroups!$E:$E,MATCH($C478,NslpCepGroups!$C:$C,0))="Special Assistance - CEP",FALSE),"X","")</f>
        <v/>
      </c>
      <c r="K478" s="42" t="str">
        <f>IF($A478="","",IF($J478="X",INDEX(NslpCepGroups!$H:$H,MATCH($C478,NslpCepGroups!$C:$C,0)),""))</f>
        <v/>
      </c>
      <c r="L478" s="42" t="str">
        <f>IF($A478="","",IF($J478="X",IF(INDEX(NslpCepGroups!$F:$F,MATCH($C478,NslpCepGroups!$C:$C,0))=0,"Indiv. site",INDEX(NslpCepGroups!$F:$F,MATCH($C478,NslpCepGroups!$C:$C,0))),""))</f>
        <v/>
      </c>
      <c r="M478" s="42" t="str">
        <f>IF($A478="","",IF($J478="X",INDEX(NslpCepGroups!$I:$I,MATCH($C478,NslpCepGroups!$C:$C,0)),""))</f>
        <v/>
      </c>
      <c r="N478" s="45" t="str">
        <f t="shared" si="31"/>
        <v/>
      </c>
    </row>
    <row r="479" spans="1:14" x14ac:dyDescent="0.25">
      <c r="A479" s="25">
        <v>50</v>
      </c>
      <c r="B479" s="30" t="str">
        <f>IF($A479="","",INDEX('LEA-District wide'!$B:$B,MATCH($A479,'LEA-District wide'!$A:$A,0)))</f>
        <v>Yakutat City Schools</v>
      </c>
      <c r="C479" s="26">
        <v>508010</v>
      </c>
      <c r="D479" s="26" t="s">
        <v>677</v>
      </c>
      <c r="E479" s="6">
        <f>IF($A479="","",IFERROR(INDEX(CEPIdentifiedStudentsSummary!$D:$D,MATCH($C479,CEPIdentifiedStudentsSummary!$A:$A,0)),0))</f>
        <v>0</v>
      </c>
      <c r="F479" s="6">
        <f>IF($A479="","",IFERROR(INDEX(CEPIdentifiedStudentsSummary!$C:$C,MATCH($C479,CEPIdentifiedStudentsSummary!$A:$A,0)),0))</f>
        <v>0</v>
      </c>
      <c r="G479" s="5" t="str">
        <f t="shared" si="32"/>
        <v>N/A</v>
      </c>
      <c r="H479" s="36" t="str">
        <f t="shared" si="29"/>
        <v/>
      </c>
      <c r="I479" s="36" t="str">
        <f t="shared" si="30"/>
        <v/>
      </c>
      <c r="J479" s="44" t="str">
        <f>IF(IFERROR(INDEX(NslpCepGroups!$E:$E,MATCH($C479,NslpCepGroups!$C:$C,0))="Special Assistance - CEP",FALSE),"X","")</f>
        <v/>
      </c>
      <c r="K479" s="42" t="str">
        <f>IF($A479="","",IF($J479="X",INDEX(NslpCepGroups!$H:$H,MATCH($C479,NslpCepGroups!$C:$C,0)),""))</f>
        <v/>
      </c>
      <c r="L479" s="42" t="str">
        <f>IF($A479="","",IF($J479="X",IF(INDEX(NslpCepGroups!$F:$F,MATCH($C479,NslpCepGroups!$C:$C,0))=0,"Indiv. site",INDEX(NslpCepGroups!$F:$F,MATCH($C479,NslpCepGroups!$C:$C,0))),""))</f>
        <v/>
      </c>
      <c r="M479" s="42" t="str">
        <f>IF($A479="","",IF($J479="X",INDEX(NslpCepGroups!$I:$I,MATCH($C479,NslpCepGroups!$C:$C,0)),""))</f>
        <v/>
      </c>
      <c r="N479" s="45" t="str">
        <f t="shared" si="31"/>
        <v/>
      </c>
    </row>
    <row r="480" spans="1:14" x14ac:dyDescent="0.25">
      <c r="A480" s="25">
        <v>50</v>
      </c>
      <c r="B480" s="30" t="str">
        <f>IF($A480="","",INDEX('LEA-District wide'!$B:$B,MATCH($A480,'LEA-District wide'!$A:$A,0)))</f>
        <v>Yakutat City Schools</v>
      </c>
      <c r="C480" s="26">
        <v>500010</v>
      </c>
      <c r="D480" s="26" t="s">
        <v>678</v>
      </c>
      <c r="E480" s="6">
        <f>IF($A480="","",IFERROR(INDEX(CEPIdentifiedStudentsSummary!$D:$D,MATCH($C480,CEPIdentifiedStudentsSummary!$A:$A,0)),0))</f>
        <v>0</v>
      </c>
      <c r="F480" s="6">
        <f>IF($A480="","",IFERROR(INDEX(CEPIdentifiedStudentsSummary!$C:$C,MATCH($C480,CEPIdentifiedStudentsSummary!$A:$A,0)),0))</f>
        <v>0</v>
      </c>
      <c r="G480" s="5" t="str">
        <f t="shared" si="32"/>
        <v>N/A</v>
      </c>
      <c r="H480" s="36" t="str">
        <f t="shared" si="29"/>
        <v/>
      </c>
      <c r="I480" s="36" t="str">
        <f t="shared" si="30"/>
        <v/>
      </c>
      <c r="J480" s="44" t="str">
        <f>IF(IFERROR(INDEX(NslpCepGroups!$E:$E,MATCH($C480,NslpCepGroups!$C:$C,0))="Special Assistance - CEP",FALSE),"X","")</f>
        <v/>
      </c>
      <c r="K480" s="42" t="str">
        <f>IF($A480="","",IF($J480="X",INDEX(NslpCepGroups!$H:$H,MATCH($C480,NslpCepGroups!$C:$C,0)),""))</f>
        <v/>
      </c>
      <c r="L480" s="42" t="str">
        <f>IF($A480="","",IF($J480="X",IF(INDEX(NslpCepGroups!$F:$F,MATCH($C480,NslpCepGroups!$C:$C,0))=0,"Indiv. site",INDEX(NslpCepGroups!$F:$F,MATCH($C480,NslpCepGroups!$C:$C,0))),""))</f>
        <v/>
      </c>
      <c r="M480" s="42" t="str">
        <f>IF($A480="","",IF($J480="X",INDEX(NslpCepGroups!$I:$I,MATCH($C480,NslpCepGroups!$C:$C,0)),""))</f>
        <v/>
      </c>
      <c r="N480" s="45" t="str">
        <f t="shared" si="31"/>
        <v/>
      </c>
    </row>
    <row r="481" spans="1:14" x14ac:dyDescent="0.25">
      <c r="A481" s="25">
        <v>51</v>
      </c>
      <c r="B481" s="30" t="str">
        <f>IF($A481="","",INDEX('LEA-District wide'!$B:$B,MATCH($A481,'LEA-District wide'!$A:$A,0)))</f>
        <v>Yukon Flats Schools</v>
      </c>
      <c r="C481" s="26">
        <v>510010</v>
      </c>
      <c r="D481" s="26" t="s">
        <v>353</v>
      </c>
      <c r="E481" s="6">
        <f>IF($A481="","",IFERROR(INDEX(CEPIdentifiedStudentsSummary!$D:$D,MATCH($C481,CEPIdentifiedStudentsSummary!$A:$A,0)),0))</f>
        <v>34</v>
      </c>
      <c r="F481" s="6">
        <f>IF($A481="","",IFERROR(INDEX(CEPIdentifiedStudentsSummary!$C:$C,MATCH($C481,CEPIdentifiedStudentsSummary!$A:$A,0)),0))</f>
        <v>20</v>
      </c>
      <c r="G481" s="5">
        <f t="shared" si="32"/>
        <v>0.58823529411764708</v>
      </c>
      <c r="H481" s="36" t="str">
        <f t="shared" si="29"/>
        <v/>
      </c>
      <c r="I481" s="36" t="str">
        <f t="shared" si="30"/>
        <v>X</v>
      </c>
      <c r="J481" s="44" t="str">
        <f>IF(IFERROR(INDEX(NslpCepGroups!$E:$E,MATCH($C481,NslpCepGroups!$C:$C,0))="Special Assistance - CEP",FALSE),"X","")</f>
        <v>X</v>
      </c>
      <c r="K481" s="42" t="str">
        <f>IF($A481="","",IF($J481="X",INDEX(NslpCepGroups!$H:$H,MATCH($C481,NslpCepGroups!$C:$C,0)),""))</f>
        <v>2022 - 2023</v>
      </c>
      <c r="L481" s="42" t="str">
        <f>IF($A481="","",IF($J481="X",IF(INDEX(NslpCepGroups!$F:$F,MATCH($C481,NslpCepGroups!$C:$C,0))=0,"Indiv. site",INDEX(NslpCepGroups!$F:$F,MATCH($C481,NslpCepGroups!$C:$C,0))),""))</f>
        <v>Group A</v>
      </c>
      <c r="M481" s="42" t="str">
        <f>IF($A481="","",IF($J481="X",INDEX(NslpCepGroups!$I:$I,MATCH($C481,NslpCepGroups!$C:$C,0)),""))</f>
        <v>2025 - 2026</v>
      </c>
      <c r="N481" s="45" t="str">
        <f t="shared" si="31"/>
        <v/>
      </c>
    </row>
    <row r="482" spans="1:14" x14ac:dyDescent="0.25">
      <c r="A482" s="25">
        <v>51</v>
      </c>
      <c r="B482" s="30" t="str">
        <f>IF($A482="","",INDEX('LEA-District wide'!$B:$B,MATCH($A482,'LEA-District wide'!$A:$A,0)))</f>
        <v>Yukon Flats Schools</v>
      </c>
      <c r="C482" s="26">
        <v>510050</v>
      </c>
      <c r="D482" s="26" t="s">
        <v>355</v>
      </c>
      <c r="E482" s="6">
        <f>IF($A482="","",IFERROR(INDEX(CEPIdentifiedStudentsSummary!$D:$D,MATCH($C482,CEPIdentifiedStudentsSummary!$A:$A,0)),0))</f>
        <v>18</v>
      </c>
      <c r="F482" s="6">
        <f>IF($A482="","",IFERROR(INDEX(CEPIdentifiedStudentsSummary!$C:$C,MATCH($C482,CEPIdentifiedStudentsSummary!$A:$A,0)),0))</f>
        <v>10</v>
      </c>
      <c r="G482" s="5">
        <f t="shared" si="32"/>
        <v>0.55555555555555558</v>
      </c>
      <c r="H482" s="36" t="str">
        <f t="shared" si="29"/>
        <v/>
      </c>
      <c r="I482" s="36" t="str">
        <f t="shared" si="30"/>
        <v>X</v>
      </c>
      <c r="J482" s="44" t="str">
        <f>IF(IFERROR(INDEX(NslpCepGroups!$E:$E,MATCH($C482,NslpCepGroups!$C:$C,0))="Special Assistance - CEP",FALSE),"X","")</f>
        <v>X</v>
      </c>
      <c r="K482" s="42" t="str">
        <f>IF($A482="","",IF($J482="X",INDEX(NslpCepGroups!$H:$H,MATCH($C482,NslpCepGroups!$C:$C,0)),""))</f>
        <v>2022 - 2023</v>
      </c>
      <c r="L482" s="42" t="str">
        <f>IF($A482="","",IF($J482="X",IF(INDEX(NslpCepGroups!$F:$F,MATCH($C482,NslpCepGroups!$C:$C,0))=0,"Indiv. site",INDEX(NslpCepGroups!$F:$F,MATCH($C482,NslpCepGroups!$C:$C,0))),""))</f>
        <v>Group A</v>
      </c>
      <c r="M482" s="42" t="str">
        <f>IF($A482="","",IF($J482="X",INDEX(NslpCepGroups!$I:$I,MATCH($C482,NslpCepGroups!$C:$C,0)),""))</f>
        <v>2025 - 2026</v>
      </c>
      <c r="N482" s="45" t="str">
        <f t="shared" si="31"/>
        <v/>
      </c>
    </row>
    <row r="483" spans="1:14" x14ac:dyDescent="0.25">
      <c r="A483" s="25">
        <v>51</v>
      </c>
      <c r="B483" s="30" t="str">
        <f>IF($A483="","",INDEX('LEA-District wide'!$B:$B,MATCH($A483,'LEA-District wide'!$A:$A,0)))</f>
        <v>Yukon Flats Schools</v>
      </c>
      <c r="C483" s="26">
        <v>510140</v>
      </c>
      <c r="D483" s="26" t="s">
        <v>358</v>
      </c>
      <c r="E483" s="6">
        <f>IF($A483="","",IFERROR(INDEX(CEPIdentifiedStudentsSummary!$D:$D,MATCH($C483,CEPIdentifiedStudentsSummary!$A:$A,0)),0))</f>
        <v>10</v>
      </c>
      <c r="F483" s="6">
        <f>IF($A483="","",IFERROR(INDEX(CEPIdentifiedStudentsSummary!$C:$C,MATCH($C483,CEPIdentifiedStudentsSummary!$A:$A,0)),0))</f>
        <v>6</v>
      </c>
      <c r="G483" s="5">
        <f t="shared" si="32"/>
        <v>0.6</v>
      </c>
      <c r="H483" s="36" t="str">
        <f t="shared" si="29"/>
        <v/>
      </c>
      <c r="I483" s="36" t="str">
        <f t="shared" si="30"/>
        <v>X</v>
      </c>
      <c r="J483" s="44" t="str">
        <f>IF(IFERROR(INDEX(NslpCepGroups!$E:$E,MATCH($C483,NslpCepGroups!$C:$C,0))="Special Assistance - CEP",FALSE),"X","")</f>
        <v>X</v>
      </c>
      <c r="K483" s="42" t="str">
        <f>IF($A483="","",IF($J483="X",INDEX(NslpCepGroups!$H:$H,MATCH($C483,NslpCepGroups!$C:$C,0)),""))</f>
        <v>2022 - 2023</v>
      </c>
      <c r="L483" s="42" t="str">
        <f>IF($A483="","",IF($J483="X",IF(INDEX(NslpCepGroups!$F:$F,MATCH($C483,NslpCepGroups!$C:$C,0))=0,"Indiv. site",INDEX(NslpCepGroups!$F:$F,MATCH($C483,NslpCepGroups!$C:$C,0))),""))</f>
        <v>Group A</v>
      </c>
      <c r="M483" s="42" t="str">
        <f>IF($A483="","",IF($J483="X",INDEX(NslpCepGroups!$I:$I,MATCH($C483,NslpCepGroups!$C:$C,0)),""))</f>
        <v>2025 - 2026</v>
      </c>
      <c r="N483" s="45" t="str">
        <f t="shared" si="31"/>
        <v/>
      </c>
    </row>
    <row r="484" spans="1:14" x14ac:dyDescent="0.25">
      <c r="A484" s="25">
        <v>51</v>
      </c>
      <c r="B484" s="30" t="str">
        <f>IF($A484="","",INDEX('LEA-District wide'!$B:$B,MATCH($A484,'LEA-District wide'!$A:$A,0)))</f>
        <v>Yukon Flats Schools</v>
      </c>
      <c r="C484" s="26">
        <v>510070</v>
      </c>
      <c r="D484" s="26" t="s">
        <v>357</v>
      </c>
      <c r="E484" s="6">
        <f>IF($A484="","",IFERROR(INDEX(CEPIdentifiedStudentsSummary!$D:$D,MATCH($C484,CEPIdentifiedStudentsSummary!$A:$A,0)),0))</f>
        <v>87</v>
      </c>
      <c r="F484" s="6">
        <f>IF($A484="","",IFERROR(INDEX(CEPIdentifiedStudentsSummary!$C:$C,MATCH($C484,CEPIdentifiedStudentsSummary!$A:$A,0)),0))</f>
        <v>39</v>
      </c>
      <c r="G484" s="5">
        <f t="shared" si="32"/>
        <v>0.44827586206896552</v>
      </c>
      <c r="H484" s="36" t="str">
        <f t="shared" si="29"/>
        <v/>
      </c>
      <c r="I484" s="36" t="str">
        <f t="shared" si="30"/>
        <v>X</v>
      </c>
      <c r="J484" s="44" t="str">
        <f>IF(IFERROR(INDEX(NslpCepGroups!$E:$E,MATCH($C484,NslpCepGroups!$C:$C,0))="Special Assistance - CEP",FALSE),"X","")</f>
        <v>X</v>
      </c>
      <c r="K484" s="42" t="str">
        <f>IF($A484="","",IF($J484="X",INDEX(NslpCepGroups!$H:$H,MATCH($C484,NslpCepGroups!$C:$C,0)),""))</f>
        <v>2022 - 2023</v>
      </c>
      <c r="L484" s="42" t="str">
        <f>IF($A484="","",IF($J484="X",IF(INDEX(NslpCepGroups!$F:$F,MATCH($C484,NslpCepGroups!$C:$C,0))=0,"Indiv. site",INDEX(NslpCepGroups!$F:$F,MATCH($C484,NslpCepGroups!$C:$C,0))),""))</f>
        <v>Group A</v>
      </c>
      <c r="M484" s="42" t="str">
        <f>IF($A484="","",IF($J484="X",INDEX(NslpCepGroups!$I:$I,MATCH($C484,NslpCepGroups!$C:$C,0)),""))</f>
        <v>2025 - 2026</v>
      </c>
      <c r="N484" s="45" t="str">
        <f t="shared" si="31"/>
        <v/>
      </c>
    </row>
    <row r="485" spans="1:14" x14ac:dyDescent="0.25">
      <c r="A485" s="25">
        <v>51</v>
      </c>
      <c r="B485" s="30" t="str">
        <f>IF($A485="","",INDEX('LEA-District wide'!$B:$B,MATCH($A485,'LEA-District wide'!$A:$A,0)))</f>
        <v>Yukon Flats Schools</v>
      </c>
      <c r="C485" s="26">
        <v>510060</v>
      </c>
      <c r="D485" s="26" t="s">
        <v>356</v>
      </c>
      <c r="E485" s="6">
        <f>IF($A485="","",IFERROR(INDEX(CEPIdentifiedStudentsSummary!$D:$D,MATCH($C485,CEPIdentifiedStudentsSummary!$A:$A,0)),0))</f>
        <v>46</v>
      </c>
      <c r="F485" s="6">
        <f>IF($A485="","",IFERROR(INDEX(CEPIdentifiedStudentsSummary!$C:$C,MATCH($C485,CEPIdentifiedStudentsSummary!$A:$A,0)),0))</f>
        <v>28</v>
      </c>
      <c r="G485" s="5">
        <f t="shared" si="32"/>
        <v>0.60869565217391308</v>
      </c>
      <c r="H485" s="36" t="str">
        <f t="shared" si="29"/>
        <v/>
      </c>
      <c r="I485" s="36" t="str">
        <f t="shared" si="30"/>
        <v>X</v>
      </c>
      <c r="J485" s="44" t="str">
        <f>IF(IFERROR(INDEX(NslpCepGroups!$E:$E,MATCH($C485,NslpCepGroups!$C:$C,0))="Special Assistance - CEP",FALSE),"X","")</f>
        <v>X</v>
      </c>
      <c r="K485" s="42" t="str">
        <f>IF($A485="","",IF($J485="X",INDEX(NslpCepGroups!$H:$H,MATCH($C485,NslpCepGroups!$C:$C,0)),""))</f>
        <v>2022 - 2023</v>
      </c>
      <c r="L485" s="42" t="str">
        <f>IF($A485="","",IF($J485="X",IF(INDEX(NslpCepGroups!$F:$F,MATCH($C485,NslpCepGroups!$C:$C,0))=0,"Indiv. site",INDEX(NslpCepGroups!$F:$F,MATCH($C485,NslpCepGroups!$C:$C,0))),""))</f>
        <v>Group A</v>
      </c>
      <c r="M485" s="42" t="str">
        <f>IF($A485="","",IF($J485="X",INDEX(NslpCepGroups!$I:$I,MATCH($C485,NslpCepGroups!$C:$C,0)),""))</f>
        <v>2025 - 2026</v>
      </c>
      <c r="N485" s="45" t="str">
        <f t="shared" si="31"/>
        <v/>
      </c>
    </row>
    <row r="486" spans="1:14" x14ac:dyDescent="0.25">
      <c r="A486" s="25">
        <v>51</v>
      </c>
      <c r="B486" s="30" t="str">
        <f>IF($A486="","",INDEX('LEA-District wide'!$B:$B,MATCH($A486,'LEA-District wide'!$A:$A,0)))</f>
        <v>Yukon Flats Schools</v>
      </c>
      <c r="C486" s="26">
        <v>510040</v>
      </c>
      <c r="D486" s="26" t="s">
        <v>354</v>
      </c>
      <c r="E486" s="6">
        <f>IF($A486="","",IFERROR(INDEX(CEPIdentifiedStudentsSummary!$D:$D,MATCH($C486,CEPIdentifiedStudentsSummary!$A:$A,0)),0))</f>
        <v>14</v>
      </c>
      <c r="F486" s="6">
        <f>IF($A486="","",IFERROR(INDEX(CEPIdentifiedStudentsSummary!$C:$C,MATCH($C486,CEPIdentifiedStudentsSummary!$A:$A,0)),0))</f>
        <v>3</v>
      </c>
      <c r="G486" s="5">
        <f t="shared" si="32"/>
        <v>0.21428571428571427</v>
      </c>
      <c r="H486" s="36" t="str">
        <f t="shared" si="29"/>
        <v/>
      </c>
      <c r="I486" s="36" t="str">
        <f t="shared" si="30"/>
        <v/>
      </c>
      <c r="J486" s="44" t="str">
        <f>IF(IFERROR(INDEX(NslpCepGroups!$E:$E,MATCH($C486,NslpCepGroups!$C:$C,0))="Special Assistance - CEP",FALSE),"X","")</f>
        <v>X</v>
      </c>
      <c r="K486" s="42" t="str">
        <f>IF($A486="","",IF($J486="X",INDEX(NslpCepGroups!$H:$H,MATCH($C486,NslpCepGroups!$C:$C,0)),""))</f>
        <v>2022 - 2023</v>
      </c>
      <c r="L486" s="42" t="str">
        <f>IF($A486="","",IF($J486="X",IF(INDEX(NslpCepGroups!$F:$F,MATCH($C486,NslpCepGroups!$C:$C,0))=0,"Indiv. site",INDEX(NslpCepGroups!$F:$F,MATCH($C486,NslpCepGroups!$C:$C,0))),""))</f>
        <v>Group A</v>
      </c>
      <c r="M486" s="42" t="str">
        <f>IF($A486="","",IF($J486="X",INDEX(NslpCepGroups!$I:$I,MATCH($C486,NslpCepGroups!$C:$C,0)),""))</f>
        <v>2025 - 2026</v>
      </c>
      <c r="N486" s="45" t="str">
        <f t="shared" si="31"/>
        <v/>
      </c>
    </row>
    <row r="487" spans="1:14" x14ac:dyDescent="0.25">
      <c r="A487" s="25">
        <v>52</v>
      </c>
      <c r="B487" s="30" t="str">
        <f>IF($A487="","",INDEX('LEA-District wide'!$B:$B,MATCH($A487,'LEA-District wide'!$A:$A,0)))</f>
        <v>Yukon-Koyukuk Schools</v>
      </c>
      <c r="C487" s="26">
        <v>520010</v>
      </c>
      <c r="D487" s="26" t="s">
        <v>359</v>
      </c>
      <c r="E487" s="6">
        <f>IF($A487="","",IFERROR(INDEX(CEPIdentifiedStudentsSummary!$D:$D,MATCH($C487,CEPIdentifiedStudentsSummary!$A:$A,0)),0))</f>
        <v>29</v>
      </c>
      <c r="F487" s="6">
        <f>IF($A487="","",IFERROR(INDEX(CEPIdentifiedStudentsSummary!$C:$C,MATCH($C487,CEPIdentifiedStudentsSummary!$A:$A,0)),0))</f>
        <v>17</v>
      </c>
      <c r="G487" s="5">
        <f t="shared" si="32"/>
        <v>0.58620689655172409</v>
      </c>
      <c r="H487" s="36" t="str">
        <f t="shared" si="29"/>
        <v/>
      </c>
      <c r="I487" s="36" t="str">
        <f t="shared" si="30"/>
        <v>X</v>
      </c>
      <c r="J487" s="44" t="str">
        <f>IF(IFERROR(INDEX(NslpCepGroups!$E:$E,MATCH($C487,NslpCepGroups!$C:$C,0))="Special Assistance - CEP",FALSE),"X","")</f>
        <v>X</v>
      </c>
      <c r="K487" s="42" t="str">
        <f>IF($A487="","",IF($J487="X",INDEX(NslpCepGroups!$H:$H,MATCH($C487,NslpCepGroups!$C:$C,0)),""))</f>
        <v>2021 - 2022</v>
      </c>
      <c r="L487" s="42" t="str">
        <f>IF($A487="","",IF($J487="X",IF(INDEX(NslpCepGroups!$F:$F,MATCH($C487,NslpCepGroups!$C:$C,0))=0,"Indiv. site",INDEX(NslpCepGroups!$F:$F,MATCH($C487,NslpCepGroups!$C:$C,0))),""))</f>
        <v>Group A</v>
      </c>
      <c r="M487" s="42" t="str">
        <f>IF($A487="","",IF($J487="X",INDEX(NslpCepGroups!$I:$I,MATCH($C487,NslpCepGroups!$C:$C,0)),""))</f>
        <v>2024 - 2025</v>
      </c>
      <c r="N487" s="45" t="str">
        <f t="shared" si="31"/>
        <v/>
      </c>
    </row>
    <row r="488" spans="1:14" x14ac:dyDescent="0.25">
      <c r="A488" s="25">
        <v>52</v>
      </c>
      <c r="B488" s="30" t="str">
        <f>IF($A488="","",INDEX('LEA-District wide'!$B:$B,MATCH($A488,'LEA-District wide'!$A:$A,0)))</f>
        <v>Yukon-Koyukuk Schools</v>
      </c>
      <c r="C488" s="26">
        <v>520090</v>
      </c>
      <c r="D488" s="26" t="s">
        <v>470</v>
      </c>
      <c r="E488" s="6">
        <f>IF($A488="","",IFERROR(INDEX(CEPIdentifiedStudentsSummary!$D:$D,MATCH($C488,CEPIdentifiedStudentsSummary!$A:$A,0)),0))</f>
        <v>53</v>
      </c>
      <c r="F488" s="6">
        <f>IF($A488="","",IFERROR(INDEX(CEPIdentifiedStudentsSummary!$C:$C,MATCH($C488,CEPIdentifiedStudentsSummary!$A:$A,0)),0))</f>
        <v>32</v>
      </c>
      <c r="G488" s="5">
        <f t="shared" si="32"/>
        <v>0.60377358490566035</v>
      </c>
      <c r="H488" s="36" t="str">
        <f t="shared" si="29"/>
        <v/>
      </c>
      <c r="I488" s="36" t="str">
        <f t="shared" si="30"/>
        <v>X</v>
      </c>
      <c r="J488" s="44" t="str">
        <f>IF(IFERROR(INDEX(NslpCepGroups!$E:$E,MATCH($C488,NslpCepGroups!$C:$C,0))="Special Assistance - CEP",FALSE),"X","")</f>
        <v>X</v>
      </c>
      <c r="K488" s="42" t="str">
        <f>IF($A488="","",IF($J488="X",INDEX(NslpCepGroups!$H:$H,MATCH($C488,NslpCepGroups!$C:$C,0)),""))</f>
        <v>2021 - 2022</v>
      </c>
      <c r="L488" s="42" t="str">
        <f>IF($A488="","",IF($J488="X",IF(INDEX(NslpCepGroups!$F:$F,MATCH($C488,NslpCepGroups!$C:$C,0))=0,"Indiv. site",INDEX(NslpCepGroups!$F:$F,MATCH($C488,NslpCepGroups!$C:$C,0))),""))</f>
        <v>Group B</v>
      </c>
      <c r="M488" s="42" t="str">
        <f>IF($A488="","",IF($J488="X",INDEX(NslpCepGroups!$I:$I,MATCH($C488,NslpCepGroups!$C:$C,0)),""))</f>
        <v>2024 - 2025</v>
      </c>
      <c r="N488" s="45" t="str">
        <f t="shared" si="31"/>
        <v/>
      </c>
    </row>
    <row r="489" spans="1:14" x14ac:dyDescent="0.25">
      <c r="A489" s="25">
        <v>52</v>
      </c>
      <c r="B489" s="30" t="str">
        <f>IF($A489="","",INDEX('LEA-District wide'!$B:$B,MATCH($A489,'LEA-District wide'!$A:$A,0)))</f>
        <v>Yukon-Koyukuk Schools</v>
      </c>
      <c r="C489" s="26">
        <v>520060</v>
      </c>
      <c r="D489" s="26" t="s">
        <v>362</v>
      </c>
      <c r="E489" s="6">
        <f>IF($A489="","",IFERROR(INDEX(CEPIdentifiedStudentsSummary!$D:$D,MATCH($C489,CEPIdentifiedStudentsSummary!$A:$A,0)),0))</f>
        <v>11</v>
      </c>
      <c r="F489" s="6">
        <f>IF($A489="","",IFERROR(INDEX(CEPIdentifiedStudentsSummary!$C:$C,MATCH($C489,CEPIdentifiedStudentsSummary!$A:$A,0)),0))</f>
        <v>5</v>
      </c>
      <c r="G489" s="5">
        <f t="shared" si="32"/>
        <v>0.45454545454545453</v>
      </c>
      <c r="H489" s="36" t="str">
        <f t="shared" si="29"/>
        <v/>
      </c>
      <c r="I489" s="36" t="str">
        <f t="shared" si="30"/>
        <v>X</v>
      </c>
      <c r="J489" s="44" t="str">
        <f>IF(IFERROR(INDEX(NslpCepGroups!$E:$E,MATCH($C489,NslpCepGroups!$C:$C,0))="Special Assistance - CEP",FALSE),"X","")</f>
        <v>X</v>
      </c>
      <c r="K489" s="42" t="str">
        <f>IF($A489="","",IF($J489="X",INDEX(NslpCepGroups!$H:$H,MATCH($C489,NslpCepGroups!$C:$C,0)),""))</f>
        <v>2021 - 2022</v>
      </c>
      <c r="L489" s="42" t="str">
        <f>IF($A489="","",IF($J489="X",IF(INDEX(NslpCepGroups!$F:$F,MATCH($C489,NslpCepGroups!$C:$C,0))=0,"Indiv. site",INDEX(NslpCepGroups!$F:$F,MATCH($C489,NslpCepGroups!$C:$C,0))),""))</f>
        <v>Group B</v>
      </c>
      <c r="M489" s="42" t="str">
        <f>IF($A489="","",IF($J489="X",INDEX(NslpCepGroups!$I:$I,MATCH($C489,NslpCepGroups!$C:$C,0)),""))</f>
        <v>2024 - 2025</v>
      </c>
      <c r="N489" s="45" t="str">
        <f t="shared" si="31"/>
        <v/>
      </c>
    </row>
    <row r="490" spans="1:14" x14ac:dyDescent="0.25">
      <c r="A490" s="25">
        <v>52</v>
      </c>
      <c r="B490" s="30" t="str">
        <f>IF($A490="","",INDEX('LEA-District wide'!$B:$B,MATCH($A490,'LEA-District wide'!$A:$A,0)))</f>
        <v>Yukon-Koyukuk Schools</v>
      </c>
      <c r="C490" s="26">
        <v>520040</v>
      </c>
      <c r="D490" s="26" t="s">
        <v>360</v>
      </c>
      <c r="E490" s="6">
        <f>IF($A490="","",IFERROR(INDEX(CEPIdentifiedStudentsSummary!$D:$D,MATCH($C490,CEPIdentifiedStudentsSummary!$A:$A,0)),0))</f>
        <v>87</v>
      </c>
      <c r="F490" s="6">
        <f>IF($A490="","",IFERROR(INDEX(CEPIdentifiedStudentsSummary!$C:$C,MATCH($C490,CEPIdentifiedStudentsSummary!$A:$A,0)),0))</f>
        <v>49</v>
      </c>
      <c r="G490" s="5">
        <f t="shared" si="32"/>
        <v>0.56321839080459768</v>
      </c>
      <c r="H490" s="36" t="str">
        <f t="shared" si="29"/>
        <v/>
      </c>
      <c r="I490" s="36" t="str">
        <f t="shared" si="30"/>
        <v>X</v>
      </c>
      <c r="J490" s="44" t="str">
        <f>IF(IFERROR(INDEX(NslpCepGroups!$E:$E,MATCH($C490,NslpCepGroups!$C:$C,0))="Special Assistance - CEP",FALSE),"X","")</f>
        <v>X</v>
      </c>
      <c r="K490" s="42" t="str">
        <f>IF($A490="","",IF($J490="X",INDEX(NslpCepGroups!$H:$H,MATCH($C490,NslpCepGroups!$C:$C,0)),""))</f>
        <v>2021 - 2022</v>
      </c>
      <c r="L490" s="42" t="str">
        <f>IF($A490="","",IF($J490="X",IF(INDEX(NslpCepGroups!$F:$F,MATCH($C490,NslpCepGroups!$C:$C,0))=0,"Indiv. site",INDEX(NslpCepGroups!$F:$F,MATCH($C490,NslpCepGroups!$C:$C,0))),""))</f>
        <v>Group A</v>
      </c>
      <c r="M490" s="42" t="str">
        <f>IF($A490="","",IF($J490="X",INDEX(NslpCepGroups!$I:$I,MATCH($C490,NslpCepGroups!$C:$C,0)),""))</f>
        <v>2024 - 2025</v>
      </c>
      <c r="N490" s="45" t="str">
        <f t="shared" si="31"/>
        <v/>
      </c>
    </row>
    <row r="491" spans="1:14" x14ac:dyDescent="0.25">
      <c r="A491" s="25">
        <v>52</v>
      </c>
      <c r="B491" s="30" t="str">
        <f>IF($A491="","",INDEX('LEA-District wide'!$B:$B,MATCH($A491,'LEA-District wide'!$A:$A,0)))</f>
        <v>Yukon-Koyukuk Schools</v>
      </c>
      <c r="C491" s="26">
        <v>520030</v>
      </c>
      <c r="D491" s="26" t="s">
        <v>469</v>
      </c>
      <c r="E491" s="6">
        <f>IF($A491="","",IFERROR(INDEX(CEPIdentifiedStudentsSummary!$D:$D,MATCH($C491,CEPIdentifiedStudentsSummary!$A:$A,0)),0))</f>
        <v>29</v>
      </c>
      <c r="F491" s="6">
        <f>IF($A491="","",IFERROR(INDEX(CEPIdentifiedStudentsSummary!$C:$C,MATCH($C491,CEPIdentifiedStudentsSummary!$A:$A,0)),0))</f>
        <v>15</v>
      </c>
      <c r="G491" s="5">
        <f t="shared" si="32"/>
        <v>0.51724137931034486</v>
      </c>
      <c r="H491" s="36" t="str">
        <f t="shared" si="29"/>
        <v/>
      </c>
      <c r="I491" s="36" t="str">
        <f t="shared" si="30"/>
        <v>X</v>
      </c>
      <c r="J491" s="44" t="str">
        <f>IF(IFERROR(INDEX(NslpCepGroups!$E:$E,MATCH($C491,NslpCepGroups!$C:$C,0))="Special Assistance - CEP",FALSE),"X","")</f>
        <v>X</v>
      </c>
      <c r="K491" s="42" t="str">
        <f>IF($A491="","",IF($J491="X",INDEX(NslpCepGroups!$H:$H,MATCH($C491,NslpCepGroups!$C:$C,0)),""))</f>
        <v>2021 - 2022</v>
      </c>
      <c r="L491" s="42" t="str">
        <f>IF($A491="","",IF($J491="X",IF(INDEX(NslpCepGroups!$F:$F,MATCH($C491,NslpCepGroups!$C:$C,0))=0,"Indiv. site",INDEX(NslpCepGroups!$F:$F,MATCH($C491,NslpCepGroups!$C:$C,0))),""))</f>
        <v>Group A</v>
      </c>
      <c r="M491" s="42" t="str">
        <f>IF($A491="","",IF($J491="X",INDEX(NslpCepGroups!$I:$I,MATCH($C491,NslpCepGroups!$C:$C,0)),""))</f>
        <v>2024 - 2025</v>
      </c>
      <c r="N491" s="45" t="str">
        <f t="shared" si="31"/>
        <v/>
      </c>
    </row>
    <row r="492" spans="1:14" x14ac:dyDescent="0.25">
      <c r="A492" s="25">
        <v>52</v>
      </c>
      <c r="B492" s="30" t="str">
        <f>IF($A492="","",INDEX('LEA-District wide'!$B:$B,MATCH($A492,'LEA-District wide'!$A:$A,0)))</f>
        <v>Yukon-Koyukuk Schools</v>
      </c>
      <c r="C492" s="26">
        <v>520050</v>
      </c>
      <c r="D492" s="26" t="s">
        <v>361</v>
      </c>
      <c r="E492" s="6">
        <f>IF($A492="","",IFERROR(INDEX(CEPIdentifiedStudentsSummary!$D:$D,MATCH($C492,CEPIdentifiedStudentsSummary!$A:$A,0)),0))</f>
        <v>26</v>
      </c>
      <c r="F492" s="6">
        <f>IF($A492="","",IFERROR(INDEX(CEPIdentifiedStudentsSummary!$C:$C,MATCH($C492,CEPIdentifiedStudentsSummary!$A:$A,0)),0))</f>
        <v>17</v>
      </c>
      <c r="G492" s="5">
        <f t="shared" si="32"/>
        <v>0.65384615384615385</v>
      </c>
      <c r="H492" s="36" t="str">
        <f t="shared" si="29"/>
        <v/>
      </c>
      <c r="I492" s="36" t="str">
        <f t="shared" si="30"/>
        <v>X</v>
      </c>
      <c r="J492" s="44" t="str">
        <f>IF(IFERROR(INDEX(NslpCepGroups!$E:$E,MATCH($C492,NslpCepGroups!$C:$C,0))="Special Assistance - CEP",FALSE),"X","")</f>
        <v>X</v>
      </c>
      <c r="K492" s="42" t="str">
        <f>IF($A492="","",IF($J492="X",INDEX(NslpCepGroups!$H:$H,MATCH($C492,NslpCepGroups!$C:$C,0)),""))</f>
        <v>2021 - 2022</v>
      </c>
      <c r="L492" s="42" t="str">
        <f>IF($A492="","",IF($J492="X",IF(INDEX(NslpCepGroups!$F:$F,MATCH($C492,NslpCepGroups!$C:$C,0))=0,"Indiv. site",INDEX(NslpCepGroups!$F:$F,MATCH($C492,NslpCepGroups!$C:$C,0))),""))</f>
        <v>Group A</v>
      </c>
      <c r="M492" s="42" t="str">
        <f>IF($A492="","",IF($J492="X",INDEX(NslpCepGroups!$I:$I,MATCH($C492,NslpCepGroups!$C:$C,0)),""))</f>
        <v>2024 - 2025</v>
      </c>
      <c r="N492" s="45" t="str">
        <f t="shared" si="31"/>
        <v/>
      </c>
    </row>
    <row r="493" spans="1:14" x14ac:dyDescent="0.25">
      <c r="A493" s="25">
        <v>52</v>
      </c>
      <c r="B493" s="30" t="str">
        <f>IF($A493="","",INDEX('LEA-District wide'!$B:$B,MATCH($A493,'LEA-District wide'!$A:$A,0)))</f>
        <v>Yukon-Koyukuk Schools</v>
      </c>
      <c r="C493" s="26">
        <v>520110</v>
      </c>
      <c r="D493" s="26" t="s">
        <v>471</v>
      </c>
      <c r="E493" s="6">
        <f>IF($A493="","",IFERROR(INDEX(CEPIdentifiedStudentsSummary!$D:$D,MATCH($C493,CEPIdentifiedStudentsSummary!$A:$A,0)),0))</f>
        <v>31</v>
      </c>
      <c r="F493" s="6">
        <f>IF($A493="","",IFERROR(INDEX(CEPIdentifiedStudentsSummary!$C:$C,MATCH($C493,CEPIdentifiedStudentsSummary!$A:$A,0)),0))</f>
        <v>9</v>
      </c>
      <c r="G493" s="5">
        <f t="shared" si="32"/>
        <v>0.29032258064516131</v>
      </c>
      <c r="H493" s="36" t="str">
        <f t="shared" si="29"/>
        <v/>
      </c>
      <c r="I493" s="36" t="str">
        <f t="shared" si="30"/>
        <v/>
      </c>
      <c r="J493" s="44" t="str">
        <f>IF(IFERROR(INDEX(NslpCepGroups!$E:$E,MATCH($C493,NslpCepGroups!$C:$C,0))="Special Assistance - CEP",FALSE),"X","")</f>
        <v>X</v>
      </c>
      <c r="K493" s="42" t="str">
        <f>IF($A493="","",IF($J493="X",INDEX(NslpCepGroups!$H:$H,MATCH($C493,NslpCepGroups!$C:$C,0)),""))</f>
        <v>2021 - 2022</v>
      </c>
      <c r="L493" s="42" t="str">
        <f>IF($A493="","",IF($J493="X",IF(INDEX(NslpCepGroups!$F:$F,MATCH($C493,NslpCepGroups!$C:$C,0))=0,"Indiv. site",INDEX(NslpCepGroups!$F:$F,MATCH($C493,NslpCepGroups!$C:$C,0))),""))</f>
        <v>Group B</v>
      </c>
      <c r="M493" s="42" t="str">
        <f>IF($A493="","",IF($J493="X",INDEX(NslpCepGroups!$I:$I,MATCH($C493,NslpCepGroups!$C:$C,0)),""))</f>
        <v>2024 - 2025</v>
      </c>
      <c r="N493" s="45" t="str">
        <f t="shared" si="31"/>
        <v/>
      </c>
    </row>
    <row r="494" spans="1:14" x14ac:dyDescent="0.25">
      <c r="A494" s="25">
        <v>52</v>
      </c>
      <c r="B494" s="30" t="str">
        <f>IF($A494="","",INDEX('LEA-District wide'!$B:$B,MATCH($A494,'LEA-District wide'!$A:$A,0)))</f>
        <v>Yukon-Koyukuk Schools</v>
      </c>
      <c r="C494" s="26">
        <v>520080</v>
      </c>
      <c r="D494" s="26" t="s">
        <v>363</v>
      </c>
      <c r="E494" s="6">
        <f>IF($A494="","",IFERROR(INDEX(CEPIdentifiedStudentsSummary!$D:$D,MATCH($C494,CEPIdentifiedStudentsSummary!$A:$A,0)),0))</f>
        <v>65</v>
      </c>
      <c r="F494" s="6">
        <f>IF($A494="","",IFERROR(INDEX(CEPIdentifiedStudentsSummary!$C:$C,MATCH($C494,CEPIdentifiedStudentsSummary!$A:$A,0)),0))</f>
        <v>40</v>
      </c>
      <c r="G494" s="5">
        <f t="shared" si="32"/>
        <v>0.61538461538461542</v>
      </c>
      <c r="H494" s="36" t="str">
        <f t="shared" si="29"/>
        <v/>
      </c>
      <c r="I494" s="36" t="str">
        <f t="shared" si="30"/>
        <v>X</v>
      </c>
      <c r="J494" s="44" t="str">
        <f>IF(IFERROR(INDEX(NslpCepGroups!$E:$E,MATCH($C494,NslpCepGroups!$C:$C,0))="Special Assistance - CEP",FALSE),"X","")</f>
        <v>X</v>
      </c>
      <c r="K494" s="42" t="str">
        <f>IF($A494="","",IF($J494="X",INDEX(NslpCepGroups!$H:$H,MATCH($C494,NslpCepGroups!$C:$C,0)),""))</f>
        <v>2021 - 2022</v>
      </c>
      <c r="L494" s="42" t="str">
        <f>IF($A494="","",IF($J494="X",IF(INDEX(NslpCepGroups!$F:$F,MATCH($C494,NslpCepGroups!$C:$C,0))=0,"Indiv. site",INDEX(NslpCepGroups!$F:$F,MATCH($C494,NslpCepGroups!$C:$C,0))),""))</f>
        <v>Group A</v>
      </c>
      <c r="M494" s="42" t="str">
        <f>IF($A494="","",IF($J494="X",INDEX(NslpCepGroups!$I:$I,MATCH($C494,NslpCepGroups!$C:$C,0)),""))</f>
        <v>2024 - 2025</v>
      </c>
      <c r="N494" s="45" t="str">
        <f t="shared" si="31"/>
        <v/>
      </c>
    </row>
    <row r="495" spans="1:14" x14ac:dyDescent="0.25">
      <c r="A495" s="25">
        <v>52</v>
      </c>
      <c r="B495" s="30" t="str">
        <f>IF($A495="","",INDEX('LEA-District wide'!$B:$B,MATCH($A495,'LEA-District wide'!$A:$A,0)))</f>
        <v>Yukon-Koyukuk Schools</v>
      </c>
      <c r="C495" s="26">
        <v>520120</v>
      </c>
      <c r="D495" s="26" t="s">
        <v>364</v>
      </c>
      <c r="E495" s="6">
        <f>IF($A495="","",IFERROR(INDEX(CEPIdentifiedStudentsSummary!$D:$D,MATCH($C495,CEPIdentifiedStudentsSummary!$A:$A,0)),0))</f>
        <v>16</v>
      </c>
      <c r="F495" s="6">
        <f>IF($A495="","",IFERROR(INDEX(CEPIdentifiedStudentsSummary!$C:$C,MATCH($C495,CEPIdentifiedStudentsSummary!$A:$A,0)),0))</f>
        <v>13</v>
      </c>
      <c r="G495" s="5">
        <f t="shared" si="32"/>
        <v>0.8125</v>
      </c>
      <c r="H495" s="36" t="str">
        <f t="shared" si="29"/>
        <v/>
      </c>
      <c r="I495" s="36" t="str">
        <f t="shared" si="30"/>
        <v>X</v>
      </c>
      <c r="J495" s="44" t="str">
        <f>IF(IFERROR(INDEX(NslpCepGroups!$E:$E,MATCH($C495,NslpCepGroups!$C:$C,0))="Special Assistance - CEP",FALSE),"X","")</f>
        <v>X</v>
      </c>
      <c r="K495" s="42" t="str">
        <f>IF($A495="","",IF($J495="X",INDEX(NslpCepGroups!$H:$H,MATCH($C495,NslpCepGroups!$C:$C,0)),""))</f>
        <v>2021 - 2022</v>
      </c>
      <c r="L495" s="42" t="str">
        <f>IF($A495="","",IF($J495="X",IF(INDEX(NslpCepGroups!$F:$F,MATCH($C495,NslpCepGroups!$C:$C,0))=0,"Indiv. site",INDEX(NslpCepGroups!$F:$F,MATCH($C495,NslpCepGroups!$C:$C,0))),""))</f>
        <v>Group B</v>
      </c>
      <c r="M495" s="42" t="str">
        <f>IF($A495="","",IF($J495="X",INDEX(NslpCepGroups!$I:$I,MATCH($C495,NslpCepGroups!$C:$C,0)),""))</f>
        <v>2024 - 2025</v>
      </c>
      <c r="N495" s="45" t="str">
        <f t="shared" si="31"/>
        <v/>
      </c>
    </row>
    <row r="496" spans="1:14" x14ac:dyDescent="0.25">
      <c r="A496" s="25">
        <v>52</v>
      </c>
      <c r="B496" s="30" t="str">
        <f>IF($A496="","",INDEX('LEA-District wide'!$B:$B,MATCH($A496,'LEA-District wide'!$A:$A,0)))</f>
        <v>Yukon-Koyukuk Schools</v>
      </c>
      <c r="C496" s="26">
        <v>528010</v>
      </c>
      <c r="D496" s="26" t="s">
        <v>679</v>
      </c>
      <c r="E496" s="6">
        <f>IF($A496="","",IFERROR(INDEX(CEPIdentifiedStudentsSummary!$D:$D,MATCH($C496,CEPIdentifiedStudentsSummary!$A:$A,0)),0))</f>
        <v>0</v>
      </c>
      <c r="F496" s="6">
        <f>IF($A496="","",IFERROR(INDEX(CEPIdentifiedStudentsSummary!$C:$C,MATCH($C496,CEPIdentifiedStudentsSummary!$A:$A,0)),0))</f>
        <v>0</v>
      </c>
      <c r="G496" s="5" t="str">
        <f t="shared" si="32"/>
        <v>N/A</v>
      </c>
      <c r="H496" s="36" t="str">
        <f t="shared" si="29"/>
        <v/>
      </c>
      <c r="I496" s="36" t="str">
        <f t="shared" si="30"/>
        <v/>
      </c>
      <c r="J496" s="44" t="str">
        <f>IF(IFERROR(INDEX(NslpCepGroups!$E:$E,MATCH($C496,NslpCepGroups!$C:$C,0))="Special Assistance - CEP",FALSE),"X","")</f>
        <v/>
      </c>
      <c r="K496" s="42" t="str">
        <f>IF($A496="","",IF($J496="X",INDEX(NslpCepGroups!$H:$H,MATCH($C496,NslpCepGroups!$C:$C,0)),""))</f>
        <v/>
      </c>
      <c r="L496" s="42" t="str">
        <f>IF($A496="","",IF($J496="X",IF(INDEX(NslpCepGroups!$F:$F,MATCH($C496,NslpCepGroups!$C:$C,0))=0,"Indiv. site",INDEX(NslpCepGroups!$F:$F,MATCH($C496,NslpCepGroups!$C:$C,0))),""))</f>
        <v/>
      </c>
      <c r="M496" s="42" t="str">
        <f>IF($A496="","",IF($J496="X",INDEX(NslpCepGroups!$I:$I,MATCH($C496,NslpCepGroups!$C:$C,0)),""))</f>
        <v/>
      </c>
      <c r="N496" s="45" t="str">
        <f t="shared" si="31"/>
        <v/>
      </c>
    </row>
    <row r="497" spans="1:14" x14ac:dyDescent="0.25">
      <c r="A497" s="25">
        <v>54</v>
      </c>
      <c r="B497" s="30" t="str">
        <f>IF($A497="","",INDEX('LEA-District wide'!$B:$B,MATCH($A497,'LEA-District wide'!$A:$A,0)))</f>
        <v>Yupiit Schools</v>
      </c>
      <c r="C497" s="26">
        <v>540010</v>
      </c>
      <c r="D497" s="26" t="s">
        <v>365</v>
      </c>
      <c r="E497" s="6">
        <f>IF($A497="","",IFERROR(INDEX(CEPIdentifiedStudentsSummary!$D:$D,MATCH($C497,CEPIdentifiedStudentsSummary!$A:$A,0)),0))</f>
        <v>214</v>
      </c>
      <c r="F497" s="6">
        <f>IF($A497="","",IFERROR(INDEX(CEPIdentifiedStudentsSummary!$C:$C,MATCH($C497,CEPIdentifiedStudentsSummary!$A:$A,0)),0))</f>
        <v>166</v>
      </c>
      <c r="G497" s="5">
        <f t="shared" si="32"/>
        <v>0.77570093457943923</v>
      </c>
      <c r="H497" s="36" t="str">
        <f t="shared" si="29"/>
        <v/>
      </c>
      <c r="I497" s="36" t="str">
        <f t="shared" si="30"/>
        <v>X</v>
      </c>
      <c r="J497" s="44" t="str">
        <f>IF(IFERROR(INDEX(NslpCepGroups!$E:$E,MATCH($C497,NslpCepGroups!$C:$C,0))="Special Assistance - CEP",FALSE),"X","")</f>
        <v>X</v>
      </c>
      <c r="K497" s="42" t="str">
        <f>IF($A497="","",IF($J497="X",INDEX(NslpCepGroups!$H:$H,MATCH($C497,NslpCepGroups!$C:$C,0)),""))</f>
        <v>2019 - 2020</v>
      </c>
      <c r="L497" s="42" t="str">
        <f>IF($A497="","",IF($J497="X",IF(INDEX(NslpCepGroups!$F:$F,MATCH($C497,NslpCepGroups!$C:$C,0))=0,"Indiv. site",INDEX(NslpCepGroups!$F:$F,MATCH($C497,NslpCepGroups!$C:$C,0))),""))</f>
        <v>Group 1</v>
      </c>
      <c r="M497" s="42" t="str">
        <f>IF($A497="","",IF($J497="X",INDEX(NslpCepGroups!$I:$I,MATCH($C497,NslpCepGroups!$C:$C,0)),""))</f>
        <v>2022 - 2023</v>
      </c>
      <c r="N497" s="45" t="str">
        <f t="shared" si="31"/>
        <v>X</v>
      </c>
    </row>
    <row r="498" spans="1:14" x14ac:dyDescent="0.25">
      <c r="A498" s="25">
        <v>54</v>
      </c>
      <c r="B498" s="30" t="str">
        <f>IF($A498="","",INDEX('LEA-District wide'!$B:$B,MATCH($A498,'LEA-District wide'!$A:$A,0)))</f>
        <v>Yupiit Schools</v>
      </c>
      <c r="C498" s="26">
        <v>540030</v>
      </c>
      <c r="D498" s="26" t="s">
        <v>366</v>
      </c>
      <c r="E498" s="6">
        <f>IF($A498="","",IFERROR(INDEX(CEPIdentifiedStudentsSummary!$D:$D,MATCH($C498,CEPIdentifiedStudentsSummary!$A:$A,0)),0))</f>
        <v>137</v>
      </c>
      <c r="F498" s="6">
        <f>IF($A498="","",IFERROR(INDEX(CEPIdentifiedStudentsSummary!$C:$C,MATCH($C498,CEPIdentifiedStudentsSummary!$A:$A,0)),0))</f>
        <v>110</v>
      </c>
      <c r="G498" s="5">
        <f t="shared" si="32"/>
        <v>0.8029197080291971</v>
      </c>
      <c r="H498" s="36" t="str">
        <f t="shared" si="29"/>
        <v/>
      </c>
      <c r="I498" s="36" t="str">
        <f t="shared" si="30"/>
        <v>X</v>
      </c>
      <c r="J498" s="44" t="str">
        <f>IF(IFERROR(INDEX(NslpCepGroups!$E:$E,MATCH($C498,NslpCepGroups!$C:$C,0))="Special Assistance - CEP",FALSE),"X","")</f>
        <v>X</v>
      </c>
      <c r="K498" s="42" t="str">
        <f>IF($A498="","",IF($J498="X",INDEX(NslpCepGroups!$H:$H,MATCH($C498,NslpCepGroups!$C:$C,0)),""))</f>
        <v>2019 - 2020</v>
      </c>
      <c r="L498" s="42" t="str">
        <f>IF($A498="","",IF($J498="X",IF(INDEX(NslpCepGroups!$F:$F,MATCH($C498,NslpCepGroups!$C:$C,0))=0,"Indiv. site",INDEX(NslpCepGroups!$F:$F,MATCH($C498,NslpCepGroups!$C:$C,0))),""))</f>
        <v>Group 1</v>
      </c>
      <c r="M498" s="42" t="str">
        <f>IF($A498="","",IF($J498="X",INDEX(NslpCepGroups!$I:$I,MATCH($C498,NslpCepGroups!$C:$C,0)),""))</f>
        <v>2022 - 2023</v>
      </c>
      <c r="N498" s="45" t="str">
        <f t="shared" si="31"/>
        <v>X</v>
      </c>
    </row>
    <row r="499" spans="1:14" x14ac:dyDescent="0.25">
      <c r="A499" s="25">
        <v>54</v>
      </c>
      <c r="B499" s="30" t="str">
        <f>IF($A499="","",INDEX('LEA-District wide'!$B:$B,MATCH($A499,'LEA-District wide'!$A:$A,0)))</f>
        <v>Yupiit Schools</v>
      </c>
      <c r="C499" s="26">
        <v>540040</v>
      </c>
      <c r="D499" s="26" t="s">
        <v>473</v>
      </c>
      <c r="E499" s="6">
        <f>IF($A499="","",IFERROR(INDEX(CEPIdentifiedStudentsSummary!$D:$D,MATCH($C499,CEPIdentifiedStudentsSummary!$A:$A,0)),0))</f>
        <v>94</v>
      </c>
      <c r="F499" s="6">
        <f>IF($A499="","",IFERROR(INDEX(CEPIdentifiedStudentsSummary!$C:$C,MATCH($C499,CEPIdentifiedStudentsSummary!$A:$A,0)),0))</f>
        <v>75</v>
      </c>
      <c r="G499" s="5">
        <f t="shared" si="32"/>
        <v>0.7978723404255319</v>
      </c>
      <c r="H499" s="36" t="str">
        <f t="shared" si="29"/>
        <v/>
      </c>
      <c r="I499" s="36" t="str">
        <f t="shared" si="30"/>
        <v>X</v>
      </c>
      <c r="J499" s="44" t="str">
        <f>IF(IFERROR(INDEX(NslpCepGroups!$E:$E,MATCH($C499,NslpCepGroups!$C:$C,0))="Special Assistance - CEP",FALSE),"X","")</f>
        <v>X</v>
      </c>
      <c r="K499" s="42" t="str">
        <f>IF($A499="","",IF($J499="X",INDEX(NslpCepGroups!$H:$H,MATCH($C499,NslpCepGroups!$C:$C,0)),""))</f>
        <v>2019 - 2020</v>
      </c>
      <c r="L499" s="42" t="str">
        <f>IF($A499="","",IF($J499="X",IF(INDEX(NslpCepGroups!$F:$F,MATCH($C499,NslpCepGroups!$C:$C,0))=0,"Indiv. site",INDEX(NslpCepGroups!$F:$F,MATCH($C499,NslpCepGroups!$C:$C,0))),""))</f>
        <v>Group 1</v>
      </c>
      <c r="M499" s="42" t="str">
        <f>IF($A499="","",IF($J499="X",INDEX(NslpCepGroups!$I:$I,MATCH($C499,NslpCepGroups!$C:$C,0)),""))</f>
        <v>2022 - 2023</v>
      </c>
      <c r="N499" s="45" t="str">
        <f t="shared" si="31"/>
        <v>X</v>
      </c>
    </row>
    <row r="500" spans="1:14" x14ac:dyDescent="0.25">
      <c r="A500" s="25"/>
      <c r="B500" s="30" t="str">
        <f>IF($A500="","",INDEX('LEA-District wide'!$B:$B,MATCH($A500,'LEA-District wide'!$A:$A,0)))</f>
        <v/>
      </c>
      <c r="C500" s="26"/>
      <c r="D500" s="26"/>
      <c r="E500" s="6" t="str">
        <f>IF($A500="","",IFERROR(INDEX(CEPIdentifiedStudentsSummary!$D:$D,MATCH($C500,CEPIdentifiedStudentsSummary!$A:$A,0)),0))</f>
        <v/>
      </c>
      <c r="F500" s="6" t="str">
        <f>IF($A500="","",IFERROR(INDEX(CEPIdentifiedStudentsSummary!$C:$C,MATCH($C500,CEPIdentifiedStudentsSummary!$A:$A,0)),0))</f>
        <v/>
      </c>
      <c r="G500" s="5" t="str">
        <f t="shared" si="32"/>
        <v/>
      </c>
      <c r="H500" s="36" t="str">
        <f t="shared" si="29"/>
        <v/>
      </c>
      <c r="I500" s="36" t="str">
        <f t="shared" si="30"/>
        <v/>
      </c>
      <c r="J500" s="44" t="str">
        <f>IF(IFERROR(INDEX(NslpCepGroups!$E:$E,MATCH($C500,NslpCepGroups!$C:$C,0))="Special Assistance - CEP",FALSE),"X","")</f>
        <v/>
      </c>
      <c r="K500" s="42" t="str">
        <f>IF($A500="","",IF($J500="X",INDEX(NslpCepGroups!$H:$H,MATCH($C500,NslpCepGroups!$C:$C,0)),""))</f>
        <v/>
      </c>
      <c r="L500" s="42" t="str">
        <f>IF($A500="","",IF($J500="X",IF(INDEX(NslpCepGroups!$F:$F,MATCH($C500,NslpCepGroups!$C:$C,0))=0,"Indiv. site",INDEX(NslpCepGroups!$F:$F,MATCH($C500,NslpCepGroups!$C:$C,0))),""))</f>
        <v/>
      </c>
      <c r="M500" s="42" t="str">
        <f>IF($A500="","",IF($J500="X",INDEX(NslpCepGroups!$I:$I,MATCH($C500,NslpCepGroups!$C:$C,0)),""))</f>
        <v/>
      </c>
      <c r="N500" s="46"/>
    </row>
    <row r="501" spans="1:14" x14ac:dyDescent="0.25">
      <c r="A501" s="25"/>
      <c r="B501" s="30" t="str">
        <f>IF($A501="","",INDEX('LEA-District wide'!$B:$B,MATCH($A501,'LEA-District wide'!$A:$A,0)))</f>
        <v/>
      </c>
      <c r="C501" s="26"/>
      <c r="D501" s="26"/>
      <c r="E501" s="6" t="str">
        <f>IF($A501="","",IFERROR(INDEX(CEPIdentifiedStudentsSummary!$D:$D,MATCH($C501,CEPIdentifiedStudentsSummary!$A:$A,0)),0))</f>
        <v/>
      </c>
      <c r="F501" s="6" t="str">
        <f>IF($A501="","",IFERROR(INDEX(CEPIdentifiedStudentsSummary!$C:$C,MATCH($C501,CEPIdentifiedStudentsSummary!$A:$A,0)),0))</f>
        <v/>
      </c>
      <c r="G501" s="5" t="str">
        <f t="shared" si="32"/>
        <v/>
      </c>
      <c r="H501" s="36" t="str">
        <f t="shared" si="29"/>
        <v/>
      </c>
      <c r="I501" s="36" t="str">
        <f t="shared" si="30"/>
        <v/>
      </c>
      <c r="J501" s="44" t="str">
        <f>IF(IFERROR(INDEX(NslpCepGroups!$E:$E,MATCH($C501,NslpCepGroups!$C:$C,0))="Special Assistance - CEP",FALSE),"X","")</f>
        <v/>
      </c>
      <c r="K501" s="42" t="str">
        <f>IF($A501="","",IF($J501="X",INDEX(NslpCepGroups!$H:$H,MATCH($C501,NslpCepGroups!$C:$C,0)),""))</f>
        <v/>
      </c>
      <c r="L501" s="42" t="str">
        <f>IF($A501="","",IF($J501="X",IF(INDEX(NslpCepGroups!$F:$F,MATCH($C501,NslpCepGroups!$C:$C,0))=0,"Indiv. site",INDEX(NslpCepGroups!$F:$F,MATCH($C501,NslpCepGroups!$C:$C,0))),""))</f>
        <v/>
      </c>
      <c r="M501" s="42" t="str">
        <f>IF($A501="","",IF($J501="X",INDEX(NslpCepGroups!$I:$I,MATCH($C501,NslpCepGroups!$C:$C,0)),""))</f>
        <v/>
      </c>
      <c r="N501" s="46"/>
    </row>
    <row r="502" spans="1:14" x14ac:dyDescent="0.25">
      <c r="A502" s="25"/>
      <c r="B502" s="30" t="str">
        <f>IF($A502="","",INDEX('LEA-District wide'!$B:$B,MATCH($A502,'LEA-District wide'!$A:$A,0)))</f>
        <v/>
      </c>
      <c r="C502" s="26"/>
      <c r="D502" s="26"/>
      <c r="E502" s="6" t="str">
        <f>IF($A502="","",IFERROR(INDEX(CEPIdentifiedStudentsSummary!$D:$D,MATCH($C502,CEPIdentifiedStudentsSummary!$A:$A,0)),0))</f>
        <v/>
      </c>
      <c r="F502" s="6" t="str">
        <f>IF($A502="","",IFERROR(INDEX(CEPIdentifiedStudentsSummary!$C:$C,MATCH($C502,CEPIdentifiedStudentsSummary!$A:$A,0)),0))</f>
        <v/>
      </c>
      <c r="G502" s="5" t="str">
        <f t="shared" si="32"/>
        <v/>
      </c>
      <c r="H502" s="36" t="str">
        <f t="shared" si="29"/>
        <v/>
      </c>
      <c r="I502" s="36" t="str">
        <f t="shared" si="30"/>
        <v/>
      </c>
      <c r="J502" s="44" t="str">
        <f>IF(IFERROR(INDEX(NslpCepGroups!$E:$E,MATCH($C502,NslpCepGroups!$C:$C,0))="Special Assistance - CEP",FALSE),"X","")</f>
        <v/>
      </c>
      <c r="K502" s="42" t="str">
        <f>IF($A502="","",IF($J502="X",INDEX(NslpCepGroups!$H:$H,MATCH($C502,NslpCepGroups!$C:$C,0)),""))</f>
        <v/>
      </c>
      <c r="L502" s="42" t="str">
        <f>IF($A502="","",IF($J502="X",IF(INDEX(NslpCepGroups!$F:$F,MATCH($C502,NslpCepGroups!$C:$C,0))=0,"Indiv. site",INDEX(NslpCepGroups!$F:$F,MATCH($C502,NslpCepGroups!$C:$C,0))),""))</f>
        <v/>
      </c>
      <c r="M502" s="42" t="str">
        <f>IF($A502="","",IF($J502="X",INDEX(NslpCepGroups!$I:$I,MATCH($C502,NslpCepGroups!$C:$C,0)),""))</f>
        <v/>
      </c>
      <c r="N502" s="46"/>
    </row>
    <row r="503" spans="1:14" x14ac:dyDescent="0.25">
      <c r="A503" s="25"/>
      <c r="B503" s="30" t="str">
        <f>IF($A503="","",INDEX('LEA-District wide'!$B:$B,MATCH($A503,'LEA-District wide'!$A:$A,0)))</f>
        <v/>
      </c>
      <c r="C503" s="26"/>
      <c r="D503" s="26"/>
      <c r="E503" s="6" t="str">
        <f>IF($A503="","",IFERROR(INDEX(CEPIdentifiedStudentsSummary!$D:$D,MATCH($C503,CEPIdentifiedStudentsSummary!$A:$A,0)),0))</f>
        <v/>
      </c>
      <c r="F503" s="6" t="str">
        <f>IF($A503="","",IFERROR(INDEX(CEPIdentifiedStudentsSummary!$C:$C,MATCH($C503,CEPIdentifiedStudentsSummary!$A:$A,0)),0))</f>
        <v/>
      </c>
      <c r="G503" s="5" t="str">
        <f t="shared" si="32"/>
        <v/>
      </c>
      <c r="H503" s="36" t="str">
        <f t="shared" si="29"/>
        <v/>
      </c>
      <c r="I503" s="36" t="str">
        <f t="shared" si="30"/>
        <v/>
      </c>
      <c r="J503" s="44" t="str">
        <f>IF(IFERROR(INDEX(NslpCepGroups!$E:$E,MATCH($C503,NslpCepGroups!$C:$C,0))="Special Assistance - CEP",FALSE),"X","")</f>
        <v/>
      </c>
      <c r="K503" s="42" t="str">
        <f>IF($A503="","",IF($J503="X",INDEX(NslpCepGroups!$H:$H,MATCH($C503,NslpCepGroups!$C:$C,0)),""))</f>
        <v/>
      </c>
      <c r="L503" s="42" t="str">
        <f>IF($A503="","",IF($J503="X",IF(INDEX(NslpCepGroups!$F:$F,MATCH($C503,NslpCepGroups!$C:$C,0))=0,"Indiv. site",INDEX(NslpCepGroups!$F:$F,MATCH($C503,NslpCepGroups!$C:$C,0))),""))</f>
        <v/>
      </c>
      <c r="M503" s="42" t="str">
        <f>IF($A503="","",IF($J503="X",INDEX(NslpCepGroups!$I:$I,MATCH($C503,NslpCepGroups!$C:$C,0)),""))</f>
        <v/>
      </c>
      <c r="N503" s="46"/>
    </row>
    <row r="504" spans="1:14" x14ac:dyDescent="0.25">
      <c r="A504" s="25"/>
      <c r="B504" s="30" t="str">
        <f>IF($A504="","",INDEX('LEA-District wide'!$B:$B,MATCH($A504,'LEA-District wide'!$A:$A,0)))</f>
        <v/>
      </c>
      <c r="C504" s="26"/>
      <c r="D504" s="26"/>
      <c r="E504" s="6" t="str">
        <f>IF($A504="","",IFERROR(INDEX(CEPIdentifiedStudentsSummary!$D:$D,MATCH($C504,CEPIdentifiedStudentsSummary!$A:$A,0)),0))</f>
        <v/>
      </c>
      <c r="F504" s="6" t="str">
        <f>IF($A504="","",IFERROR(INDEX(CEPIdentifiedStudentsSummary!$C:$C,MATCH($C504,CEPIdentifiedStudentsSummary!$A:$A,0)),0))</f>
        <v/>
      </c>
      <c r="G504" s="5" t="str">
        <f t="shared" si="32"/>
        <v/>
      </c>
      <c r="H504" s="36" t="str">
        <f t="shared" si="29"/>
        <v/>
      </c>
      <c r="I504" s="36" t="str">
        <f t="shared" si="30"/>
        <v/>
      </c>
      <c r="J504" s="44" t="str">
        <f>IF(IFERROR(INDEX(NslpCepGroups!$E:$E,MATCH($C504,NslpCepGroups!$C:$C,0))="Special Assistance - CEP",FALSE),"X","")</f>
        <v/>
      </c>
      <c r="K504" s="42" t="str">
        <f>IF($A504="","",IF($J504="X",INDEX(NslpCepGroups!$H:$H,MATCH($C504,NslpCepGroups!$C:$C,0)),""))</f>
        <v/>
      </c>
      <c r="L504" s="42" t="str">
        <f>IF($A504="","",IF($J504="X",IF(INDEX(NslpCepGroups!$F:$F,MATCH($C504,NslpCepGroups!$C:$C,0))=0,"Indiv. site",INDEX(NslpCepGroups!$F:$F,MATCH($C504,NslpCepGroups!$C:$C,0))),""))</f>
        <v/>
      </c>
      <c r="M504" s="42" t="str">
        <f>IF($A504="","",IF($J504="X",INDEX(NslpCepGroups!$I:$I,MATCH($C504,NslpCepGroups!$C:$C,0)),""))</f>
        <v/>
      </c>
      <c r="N504" s="46"/>
    </row>
    <row r="505" spans="1:14" x14ac:dyDescent="0.25">
      <c r="A505" s="25"/>
      <c r="B505" s="30" t="str">
        <f>IF($A505="","",INDEX('LEA-District wide'!$B:$B,MATCH($A505,'LEA-District wide'!$A:$A,0)))</f>
        <v/>
      </c>
      <c r="C505" s="26"/>
      <c r="D505" s="26"/>
      <c r="E505" s="6" t="str">
        <f>IF($A505="","",IFERROR(INDEX(CEPIdentifiedStudentsSummary!$D:$D,MATCH($C505,CEPIdentifiedStudentsSummary!$A:$A,0)),0))</f>
        <v/>
      </c>
      <c r="F505" s="6" t="str">
        <f>IF($A505="","",IFERROR(INDEX(CEPIdentifiedStudentsSummary!$C:$C,MATCH($C505,CEPIdentifiedStudentsSummary!$A:$A,0)),0))</f>
        <v/>
      </c>
      <c r="G505" s="5" t="str">
        <f t="shared" si="32"/>
        <v/>
      </c>
      <c r="H505" s="36" t="str">
        <f t="shared" si="29"/>
        <v/>
      </c>
      <c r="I505" s="36" t="str">
        <f t="shared" si="30"/>
        <v/>
      </c>
      <c r="J505" s="44" t="str">
        <f>IF(IFERROR(INDEX(NslpCepGroups!$E:$E,MATCH($C505,NslpCepGroups!$C:$C,0))="Special Assistance - CEP",FALSE),"X","")</f>
        <v/>
      </c>
      <c r="K505" s="42" t="str">
        <f>IF($A505="","",IF($J505="X",INDEX(NslpCepGroups!$H:$H,MATCH($C505,NslpCepGroups!$C:$C,0)),""))</f>
        <v/>
      </c>
      <c r="L505" s="42" t="str">
        <f>IF($A505="","",IF($J505="X",IF(INDEX(NslpCepGroups!$F:$F,MATCH($C505,NslpCepGroups!$C:$C,0))=0,"Indiv. site",INDEX(NslpCepGroups!$F:$F,MATCH($C505,NslpCepGroups!$C:$C,0))),""))</f>
        <v/>
      </c>
      <c r="M505" s="42" t="str">
        <f>IF($A505="","",IF($J505="X",INDEX(NslpCepGroups!$I:$I,MATCH($C505,NslpCepGroups!$C:$C,0)),""))</f>
        <v/>
      </c>
      <c r="N505" s="46"/>
    </row>
    <row r="506" spans="1:14" x14ac:dyDescent="0.25">
      <c r="A506" s="25"/>
      <c r="B506" s="30" t="str">
        <f>IF($A506="","",INDEX('LEA-District wide'!$B:$B,MATCH($A506,'LEA-District wide'!$A:$A,0)))</f>
        <v/>
      </c>
      <c r="C506" s="26"/>
      <c r="D506" s="26"/>
      <c r="E506" s="6" t="str">
        <f>IF($A506="","",IFERROR(INDEX(CEPIdentifiedStudentsSummary!$D:$D,MATCH($C506,CEPIdentifiedStudentsSummary!$A:$A,0)),0))</f>
        <v/>
      </c>
      <c r="F506" s="6" t="str">
        <f>IF($A506="","",IFERROR(INDEX(CEPIdentifiedStudentsSummary!$C:$C,MATCH($C506,CEPIdentifiedStudentsSummary!$A:$A,0)),0))</f>
        <v/>
      </c>
      <c r="G506" s="5" t="str">
        <f t="shared" si="32"/>
        <v/>
      </c>
      <c r="H506" s="36" t="str">
        <f t="shared" si="29"/>
        <v/>
      </c>
      <c r="I506" s="36" t="str">
        <f t="shared" si="30"/>
        <v/>
      </c>
      <c r="J506" s="44" t="str">
        <f>IF(IFERROR(INDEX(NslpCepGroups!$E:$E,MATCH($C506,NslpCepGroups!$C:$C,0))="Special Assistance - CEP",FALSE),"X","")</f>
        <v/>
      </c>
      <c r="K506" s="42" t="str">
        <f>IF($A506="","",IF($J506="X",INDEX(NslpCepGroups!$H:$H,MATCH($C506,NslpCepGroups!$C:$C,0)),""))</f>
        <v/>
      </c>
      <c r="L506" s="42" t="str">
        <f>IF($A506="","",IF($J506="X",IF(INDEX(NslpCepGroups!$F:$F,MATCH($C506,NslpCepGroups!$C:$C,0))=0,"Indiv. site",INDEX(NslpCepGroups!$F:$F,MATCH($C506,NslpCepGroups!$C:$C,0))),""))</f>
        <v/>
      </c>
      <c r="M506" s="42" t="str">
        <f>IF($A506="","",IF($J506="X",INDEX(NslpCepGroups!$I:$I,MATCH($C506,NslpCepGroups!$C:$C,0)),""))</f>
        <v/>
      </c>
      <c r="N506" s="46"/>
    </row>
    <row r="507" spans="1:14" x14ac:dyDescent="0.25">
      <c r="A507" s="25"/>
      <c r="B507" s="30" t="str">
        <f>IF($A507="","",INDEX('LEA-District wide'!$B:$B,MATCH($A507,'LEA-District wide'!$A:$A,0)))</f>
        <v/>
      </c>
      <c r="C507" s="26"/>
      <c r="D507" s="26"/>
      <c r="E507" s="6" t="str">
        <f>IF($A507="","",IFERROR(INDEX(CEPIdentifiedStudentsSummary!$D:$D,MATCH($C507,CEPIdentifiedStudentsSummary!$A:$A,0)),0))</f>
        <v/>
      </c>
      <c r="F507" s="6" t="str">
        <f>IF($A507="","",IFERROR(INDEX(CEPIdentifiedStudentsSummary!$C:$C,MATCH($C507,CEPIdentifiedStudentsSummary!$A:$A,0)),0))</f>
        <v/>
      </c>
      <c r="G507" s="5" t="str">
        <f t="shared" si="32"/>
        <v/>
      </c>
      <c r="H507" s="36" t="str">
        <f t="shared" si="29"/>
        <v/>
      </c>
      <c r="I507" s="36" t="str">
        <f t="shared" si="30"/>
        <v/>
      </c>
      <c r="J507" s="44" t="str">
        <f>IF(IFERROR(INDEX(NslpCepGroups!$E:$E,MATCH($C507,NslpCepGroups!$C:$C,0))="Special Assistance - CEP",FALSE),"X","")</f>
        <v/>
      </c>
      <c r="K507" s="42" t="str">
        <f>IF($A507="","",IF($J507="X",INDEX(NslpCepGroups!$H:$H,MATCH($C507,NslpCepGroups!$C:$C,0)),""))</f>
        <v/>
      </c>
      <c r="L507" s="42" t="str">
        <f>IF($A507="","",IF($J507="X",IF(INDEX(NslpCepGroups!$F:$F,MATCH($C507,NslpCepGroups!$C:$C,0))=0,"Indiv. site",INDEX(NslpCepGroups!$F:$F,MATCH($C507,NslpCepGroups!$C:$C,0))),""))</f>
        <v/>
      </c>
      <c r="M507" s="42" t="str">
        <f>IF($A507="","",IF($J507="X",INDEX(NslpCepGroups!$I:$I,MATCH($C507,NslpCepGroups!$C:$C,0)),""))</f>
        <v/>
      </c>
      <c r="N507" s="46"/>
    </row>
    <row r="508" spans="1:14" x14ac:dyDescent="0.25">
      <c r="A508" s="25"/>
      <c r="B508" s="30" t="str">
        <f>IF($A508="","",INDEX('LEA-District wide'!$B:$B,MATCH($A508,'LEA-District wide'!$A:$A,0)))</f>
        <v/>
      </c>
      <c r="C508" s="26"/>
      <c r="D508" s="26"/>
      <c r="E508" s="6" t="str">
        <f>IF($A508="","",IFERROR(INDEX(CEPIdentifiedStudentsSummary!$D:$D,MATCH($C508,CEPIdentifiedStudentsSummary!$A:$A,0)),0))</f>
        <v/>
      </c>
      <c r="F508" s="6" t="str">
        <f>IF($A508="","",IFERROR(INDEX(CEPIdentifiedStudentsSummary!$C:$C,MATCH($C508,CEPIdentifiedStudentsSummary!$A:$A,0)),0))</f>
        <v/>
      </c>
      <c r="G508" s="5" t="str">
        <f t="shared" si="32"/>
        <v/>
      </c>
      <c r="H508" s="36" t="str">
        <f t="shared" si="29"/>
        <v/>
      </c>
      <c r="I508" s="36" t="str">
        <f t="shared" si="30"/>
        <v/>
      </c>
      <c r="J508" s="44" t="str">
        <f>IF(IFERROR(INDEX(NslpCepGroups!$E:$E,MATCH($C508,NslpCepGroups!$C:$C,0))="Special Assistance - CEP",FALSE),"X","")</f>
        <v/>
      </c>
      <c r="K508" s="42" t="str">
        <f>IF($A508="","",IF($J508="X",INDEX(NslpCepGroups!$H:$H,MATCH($C508,NslpCepGroups!$C:$C,0)),""))</f>
        <v/>
      </c>
      <c r="L508" s="42" t="str">
        <f>IF($A508="","",IF($J508="X",IF(INDEX(NslpCepGroups!$F:$F,MATCH($C508,NslpCepGroups!$C:$C,0))=0,"Indiv. site",INDEX(NslpCepGroups!$F:$F,MATCH($C508,NslpCepGroups!$C:$C,0))),""))</f>
        <v/>
      </c>
      <c r="M508" s="42" t="str">
        <f>IF($A508="","",IF($J508="X",INDEX(NslpCepGroups!$I:$I,MATCH($C508,NslpCepGroups!$C:$C,0)),""))</f>
        <v/>
      </c>
      <c r="N508" s="46"/>
    </row>
    <row r="509" spans="1:14" x14ac:dyDescent="0.25">
      <c r="A509" s="25"/>
      <c r="B509" s="30" t="str">
        <f>IF($A509="","",INDEX('LEA-District wide'!$B:$B,MATCH($A509,'LEA-District wide'!$A:$A,0)))</f>
        <v/>
      </c>
      <c r="C509" s="26"/>
      <c r="D509" s="26"/>
      <c r="E509" s="6" t="str">
        <f>IF($A509="","",IFERROR(INDEX(CEPIdentifiedStudentsSummary!$D:$D,MATCH($C509,CEPIdentifiedStudentsSummary!$A:$A,0)),0))</f>
        <v/>
      </c>
      <c r="F509" s="6" t="str">
        <f>IF($A509="","",IFERROR(INDEX(CEPIdentifiedStudentsSummary!$C:$C,MATCH($C509,CEPIdentifiedStudentsSummary!$A:$A,0)),0))</f>
        <v/>
      </c>
      <c r="G509" s="5" t="str">
        <f t="shared" si="32"/>
        <v/>
      </c>
      <c r="H509" s="36" t="str">
        <f t="shared" si="29"/>
        <v/>
      </c>
      <c r="I509" s="36" t="str">
        <f t="shared" si="30"/>
        <v/>
      </c>
      <c r="J509" s="44" t="str">
        <f>IF(IFERROR(INDEX(NslpCepGroups!$E:$E,MATCH($C509,NslpCepGroups!$C:$C,0))="Special Assistance - CEP",FALSE),"X","")</f>
        <v/>
      </c>
      <c r="K509" s="42" t="str">
        <f>IF($A509="","",IF($J509="X",INDEX(NslpCepGroups!$H:$H,MATCH($C509,NslpCepGroups!$C:$C,0)),""))</f>
        <v/>
      </c>
      <c r="L509" s="42" t="str">
        <f>IF($A509="","",IF($J509="X",IF(INDEX(NslpCepGroups!$F:$F,MATCH($C509,NslpCepGroups!$C:$C,0))=0,"Indiv. site",INDEX(NslpCepGroups!$F:$F,MATCH($C509,NslpCepGroups!$C:$C,0))),""))</f>
        <v/>
      </c>
      <c r="M509" s="42" t="str">
        <f>IF($A509="","",IF($J509="X",INDEX(NslpCepGroups!$I:$I,MATCH($C509,NslpCepGroups!$C:$C,0)),""))</f>
        <v/>
      </c>
      <c r="N509" s="46"/>
    </row>
    <row r="510" spans="1:14" x14ac:dyDescent="0.25">
      <c r="A510" s="25"/>
      <c r="B510" s="30" t="str">
        <f>IF($A510="","",INDEX('LEA-District wide'!$B:$B,MATCH($A510,'LEA-District wide'!$A:$A,0)))</f>
        <v/>
      </c>
      <c r="C510" s="26"/>
      <c r="D510" s="26"/>
      <c r="E510" s="6" t="str">
        <f>IF($A510="","",IFERROR(INDEX(CEPIdentifiedStudentsSummary!$D:$D,MATCH($C510,CEPIdentifiedStudentsSummary!$A:$A,0)),0))</f>
        <v/>
      </c>
      <c r="F510" s="6" t="str">
        <f>IF($A510="","",IFERROR(INDEX(CEPIdentifiedStudentsSummary!$C:$C,MATCH($C510,CEPIdentifiedStudentsSummary!$A:$A,0)),0))</f>
        <v/>
      </c>
      <c r="G510" s="5" t="str">
        <f t="shared" si="32"/>
        <v/>
      </c>
      <c r="H510" s="36" t="str">
        <f t="shared" si="29"/>
        <v/>
      </c>
      <c r="I510" s="36" t="str">
        <f t="shared" si="30"/>
        <v/>
      </c>
      <c r="J510" s="44" t="str">
        <f>IF(IFERROR(INDEX(NslpCepGroups!$E:$E,MATCH($C510,NslpCepGroups!$C:$C,0))="Special Assistance - CEP",FALSE),"X","")</f>
        <v/>
      </c>
      <c r="K510" s="42" t="str">
        <f>IF($A510="","",IF($J510="X",INDEX(NslpCepGroups!$H:$H,MATCH($C510,NslpCepGroups!$C:$C,0)),""))</f>
        <v/>
      </c>
      <c r="L510" s="42" t="str">
        <f>IF($A510="","",IF($J510="X",IF(INDEX(NslpCepGroups!$F:$F,MATCH($C510,NslpCepGroups!$C:$C,0))=0,"Indiv. site",INDEX(NslpCepGroups!$F:$F,MATCH($C510,NslpCepGroups!$C:$C,0))),""))</f>
        <v/>
      </c>
      <c r="M510" s="42" t="str">
        <f>IF($A510="","",IF($J510="X",INDEX(NslpCepGroups!$I:$I,MATCH($C510,NslpCepGroups!$C:$C,0)),""))</f>
        <v/>
      </c>
      <c r="N510" s="46"/>
    </row>
    <row r="511" spans="1:14" x14ac:dyDescent="0.25">
      <c r="A511" s="25"/>
      <c r="B511" s="30" t="str">
        <f>IF($A511="","",INDEX('LEA-District wide'!$B:$B,MATCH($A511,'LEA-District wide'!$A:$A,0)))</f>
        <v/>
      </c>
      <c r="C511" s="26"/>
      <c r="D511" s="26"/>
      <c r="E511" s="6" t="str">
        <f>IF($A511="","",IFERROR(INDEX(CEPIdentifiedStudentsSummary!$D:$D,MATCH($C511,CEPIdentifiedStudentsSummary!$A:$A,0)),0))</f>
        <v/>
      </c>
      <c r="F511" s="6" t="str">
        <f>IF($A511="","",IFERROR(INDEX(CEPIdentifiedStudentsSummary!$C:$C,MATCH($C511,CEPIdentifiedStudentsSummary!$A:$A,0)),0))</f>
        <v/>
      </c>
      <c r="G511" s="5" t="str">
        <f t="shared" si="32"/>
        <v/>
      </c>
      <c r="H511" s="36" t="str">
        <f t="shared" si="29"/>
        <v/>
      </c>
      <c r="I511" s="36" t="str">
        <f t="shared" si="30"/>
        <v/>
      </c>
      <c r="J511" s="44" t="str">
        <f>IF(IFERROR(INDEX(NslpCepGroups!$E:$E,MATCH($C511,NslpCepGroups!$C:$C,0))="Special Assistance - CEP",FALSE),"X","")</f>
        <v/>
      </c>
      <c r="K511" s="42" t="str">
        <f>IF($A511="","",IF($J511="X",INDEX(NslpCepGroups!$H:$H,MATCH($C511,NslpCepGroups!$C:$C,0)),""))</f>
        <v/>
      </c>
      <c r="L511" s="42" t="str">
        <f>IF($A511="","",IF($J511="X",IF(INDEX(NslpCepGroups!$F:$F,MATCH($C511,NslpCepGroups!$C:$C,0))=0,"Indiv. site",INDEX(NslpCepGroups!$F:$F,MATCH($C511,NslpCepGroups!$C:$C,0))),""))</f>
        <v/>
      </c>
      <c r="M511" s="42" t="str">
        <f>IF($A511="","",IF($J511="X",INDEX(NslpCepGroups!$I:$I,MATCH($C511,NslpCepGroups!$C:$C,0)),""))</f>
        <v/>
      </c>
      <c r="N511" s="46"/>
    </row>
    <row r="512" spans="1:14" x14ac:dyDescent="0.25">
      <c r="A512" s="25"/>
      <c r="B512" s="30" t="str">
        <f>IF($A512="","",INDEX('LEA-District wide'!$B:$B,MATCH($A512,'LEA-District wide'!$A:$A,0)))</f>
        <v/>
      </c>
      <c r="C512" s="26"/>
      <c r="D512" s="26"/>
      <c r="E512" s="6" t="str">
        <f>IF($A512="","",IFERROR(INDEX(CEPIdentifiedStudentsSummary!$D:$D,MATCH($C512,CEPIdentifiedStudentsSummary!$A:$A,0)),0))</f>
        <v/>
      </c>
      <c r="F512" s="6" t="str">
        <f>IF($A512="","",IFERROR(INDEX(CEPIdentifiedStudentsSummary!$C:$C,MATCH($C512,CEPIdentifiedStudentsSummary!$A:$A,0)),0))</f>
        <v/>
      </c>
      <c r="G512" s="5" t="str">
        <f t="shared" si="32"/>
        <v/>
      </c>
      <c r="H512" s="36" t="str">
        <f t="shared" si="29"/>
        <v/>
      </c>
      <c r="I512" s="36" t="str">
        <f t="shared" si="30"/>
        <v/>
      </c>
      <c r="J512" s="44" t="str">
        <f>IF(IFERROR(INDEX(NslpCepGroups!$E:$E,MATCH($C512,NslpCepGroups!$C:$C,0))="Special Assistance - CEP",FALSE),"X","")</f>
        <v/>
      </c>
      <c r="K512" s="42" t="str">
        <f>IF($A512="","",IF($J512="X",INDEX(NslpCepGroups!$H:$H,MATCH($C512,NslpCepGroups!$C:$C,0)),""))</f>
        <v/>
      </c>
      <c r="L512" s="42" t="str">
        <f>IF($A512="","",IF($J512="X",IF(INDEX(NslpCepGroups!$F:$F,MATCH($C512,NslpCepGroups!$C:$C,0))=0,"Indiv. site",INDEX(NslpCepGroups!$F:$F,MATCH($C512,NslpCepGroups!$C:$C,0))),""))</f>
        <v/>
      </c>
      <c r="M512" s="42" t="str">
        <f>IF($A512="","",IF($J512="X",INDEX(NslpCepGroups!$I:$I,MATCH($C512,NslpCepGroups!$C:$C,0)),""))</f>
        <v/>
      </c>
      <c r="N512" s="46"/>
    </row>
    <row r="513" spans="1:14" x14ac:dyDescent="0.25">
      <c r="A513" s="25"/>
      <c r="B513" s="30" t="str">
        <f>IF($A513="","",INDEX('LEA-District wide'!$B:$B,MATCH($A513,'LEA-District wide'!$A:$A,0)))</f>
        <v/>
      </c>
      <c r="C513" s="26"/>
      <c r="D513" s="26"/>
      <c r="E513" s="6" t="str">
        <f>IF($A513="","",IFERROR(INDEX(CEPIdentifiedStudentsSummary!$D:$D,MATCH($C513,CEPIdentifiedStudentsSummary!$A:$A,0)),0))</f>
        <v/>
      </c>
      <c r="F513" s="6" t="str">
        <f>IF($A513="","",IFERROR(INDEX(CEPIdentifiedStudentsSummary!$C:$C,MATCH($C513,CEPIdentifiedStudentsSummary!$A:$A,0)),0))</f>
        <v/>
      </c>
      <c r="G513" s="5" t="str">
        <f t="shared" si="32"/>
        <v/>
      </c>
      <c r="H513" s="36" t="str">
        <f t="shared" si="29"/>
        <v/>
      </c>
      <c r="I513" s="36" t="str">
        <f t="shared" si="30"/>
        <v/>
      </c>
      <c r="J513" s="44" t="str">
        <f>IF(IFERROR(INDEX(NslpCepGroups!$E:$E,MATCH($C513,NslpCepGroups!$C:$C,0))="Special Assistance - CEP",FALSE),"X","")</f>
        <v/>
      </c>
      <c r="K513" s="42" t="str">
        <f>IF($A513="","",IF($J513="X",INDEX(NslpCepGroups!$H:$H,MATCH($C513,NslpCepGroups!$C:$C,0)),""))</f>
        <v/>
      </c>
      <c r="L513" s="42" t="str">
        <f>IF($A513="","",IF($J513="X",IF(INDEX(NslpCepGroups!$F:$F,MATCH($C513,NslpCepGroups!$C:$C,0))=0,"Indiv. site",INDEX(NslpCepGroups!$F:$F,MATCH($C513,NslpCepGroups!$C:$C,0))),""))</f>
        <v/>
      </c>
      <c r="M513" s="42" t="str">
        <f>IF($A513="","",IF($J513="X",INDEX(NslpCepGroups!$I:$I,MATCH($C513,NslpCepGroups!$C:$C,0)),""))</f>
        <v/>
      </c>
      <c r="N513" s="46"/>
    </row>
    <row r="514" spans="1:14" x14ac:dyDescent="0.25">
      <c r="A514" s="25"/>
      <c r="B514" s="30" t="str">
        <f>IF($A514="","",INDEX('LEA-District wide'!$B:$B,MATCH($A514,'LEA-District wide'!$A:$A,0)))</f>
        <v/>
      </c>
      <c r="C514" s="26"/>
      <c r="D514" s="26"/>
      <c r="E514" s="6" t="str">
        <f>IF($A514="","",IFERROR(INDEX(CEPIdentifiedStudentsSummary!$D:$D,MATCH($C514,CEPIdentifiedStudentsSummary!$A:$A,0)),0))</f>
        <v/>
      </c>
      <c r="F514" s="6" t="str">
        <f>IF($A514="","",IFERROR(INDEX(CEPIdentifiedStudentsSummary!$C:$C,MATCH($C514,CEPIdentifiedStudentsSummary!$A:$A,0)),0))</f>
        <v/>
      </c>
      <c r="G514" s="5" t="str">
        <f t="shared" si="32"/>
        <v/>
      </c>
      <c r="H514" s="36" t="str">
        <f t="shared" ref="H514:H577" si="33">IF($G514="N/A","",IF(AND($G514&gt;=0.3,$G514&lt;0.4),"X",""))</f>
        <v/>
      </c>
      <c r="I514" s="36" t="str">
        <f t="shared" ref="I514:I577" si="34">IF($A514="","",IF($G514="N/A","",IF($G514&gt;=0.4,"X","")))</f>
        <v/>
      </c>
      <c r="J514" s="44" t="str">
        <f>IF(IFERROR(INDEX(NslpCepGroups!$E:$E,MATCH($C514,NslpCepGroups!$C:$C,0))="Special Assistance - CEP",FALSE),"X","")</f>
        <v/>
      </c>
      <c r="K514" s="42" t="str">
        <f>IF($A514="","",IF($J514="X",INDEX(NslpCepGroups!$H:$H,MATCH($C514,NslpCepGroups!$C:$C,0)),""))</f>
        <v/>
      </c>
      <c r="L514" s="42" t="str">
        <f>IF($A514="","",IF($J514="X",IF(INDEX(NslpCepGroups!$F:$F,MATCH($C514,NslpCepGroups!$C:$C,0))=0,"Indiv. site",INDEX(NslpCepGroups!$F:$F,MATCH($C514,NslpCepGroups!$C:$C,0))),""))</f>
        <v/>
      </c>
      <c r="M514" s="42" t="str">
        <f>IF($A514="","",IF($J514="X",INDEX(NslpCepGroups!$I:$I,MATCH($C514,NslpCepGroups!$C:$C,0)),""))</f>
        <v/>
      </c>
      <c r="N514" s="46"/>
    </row>
    <row r="515" spans="1:14" x14ac:dyDescent="0.25">
      <c r="A515" s="25"/>
      <c r="B515" s="30" t="str">
        <f>IF($A515="","",INDEX('LEA-District wide'!$B:$B,MATCH($A515,'LEA-District wide'!$A:$A,0)))</f>
        <v/>
      </c>
      <c r="C515" s="26"/>
      <c r="D515" s="26"/>
      <c r="E515" s="6" t="str">
        <f>IF($A515="","",IFERROR(INDEX(CEPIdentifiedStudentsSummary!$D:$D,MATCH($C515,CEPIdentifiedStudentsSummary!$A:$A,0)),0))</f>
        <v/>
      </c>
      <c r="F515" s="6" t="str">
        <f>IF($A515="","",IFERROR(INDEX(CEPIdentifiedStudentsSummary!$C:$C,MATCH($C515,CEPIdentifiedStudentsSummary!$A:$A,0)),0))</f>
        <v/>
      </c>
      <c r="G515" s="5" t="str">
        <f t="shared" ref="G515:G578" si="35">IF($A515="","",IFERROR(F515/E515,"N/A"))</f>
        <v/>
      </c>
      <c r="H515" s="36" t="str">
        <f t="shared" si="33"/>
        <v/>
      </c>
      <c r="I515" s="36" t="str">
        <f t="shared" si="34"/>
        <v/>
      </c>
      <c r="J515" s="44" t="str">
        <f>IF(IFERROR(INDEX(NslpCepGroups!$E:$E,MATCH($C515,NslpCepGroups!$C:$C,0))="Special Assistance - CEP",FALSE),"X","")</f>
        <v/>
      </c>
      <c r="K515" s="42" t="str">
        <f>IF($A515="","",IF($J515="X",INDEX(NslpCepGroups!$H:$H,MATCH($C515,NslpCepGroups!$C:$C,0)),""))</f>
        <v/>
      </c>
      <c r="L515" s="42" t="str">
        <f>IF($A515="","",IF($J515="X",IF(INDEX(NslpCepGroups!$F:$F,MATCH($C515,NslpCepGroups!$C:$C,0))=0,"Indiv. site",INDEX(NslpCepGroups!$F:$F,MATCH($C515,NslpCepGroups!$C:$C,0))),""))</f>
        <v/>
      </c>
      <c r="M515" s="42" t="str">
        <f>IF($A515="","",IF($J515="X",INDEX(NslpCepGroups!$I:$I,MATCH($C515,NslpCepGroups!$C:$C,0)),""))</f>
        <v/>
      </c>
      <c r="N515" s="46"/>
    </row>
    <row r="516" spans="1:14" x14ac:dyDescent="0.25">
      <c r="A516" s="25"/>
      <c r="B516" s="30" t="str">
        <f>IF($A516="","",INDEX('LEA-District wide'!$B:$B,MATCH($A516,'LEA-District wide'!$A:$A,0)))</f>
        <v/>
      </c>
      <c r="C516" s="26"/>
      <c r="D516" s="26"/>
      <c r="E516" s="6" t="str">
        <f>IF($A516="","",IFERROR(INDEX(CEPIdentifiedStudentsSummary!$D:$D,MATCH($C516,CEPIdentifiedStudentsSummary!$A:$A,0)),0))</f>
        <v/>
      </c>
      <c r="F516" s="6" t="str">
        <f>IF($A516="","",IFERROR(INDEX(CEPIdentifiedStudentsSummary!$C:$C,MATCH($C516,CEPIdentifiedStudentsSummary!$A:$A,0)),0))</f>
        <v/>
      </c>
      <c r="G516" s="5" t="str">
        <f t="shared" si="35"/>
        <v/>
      </c>
      <c r="H516" s="36" t="str">
        <f t="shared" si="33"/>
        <v/>
      </c>
      <c r="I516" s="36" t="str">
        <f t="shared" si="34"/>
        <v/>
      </c>
      <c r="J516" s="44" t="str">
        <f>IF(IFERROR(INDEX(NslpCepGroups!$E:$E,MATCH($C516,NslpCepGroups!$C:$C,0))="Special Assistance - CEP",FALSE),"X","")</f>
        <v/>
      </c>
      <c r="K516" s="42" t="str">
        <f>IF($A516="","",IF($J516="X",INDEX(NslpCepGroups!$H:$H,MATCH($C516,NslpCepGroups!$C:$C,0)),""))</f>
        <v/>
      </c>
      <c r="L516" s="42" t="str">
        <f>IF($A516="","",IF($J516="X",IF(INDEX(NslpCepGroups!$F:$F,MATCH($C516,NslpCepGroups!$C:$C,0))=0,"Indiv. site",INDEX(NslpCepGroups!$F:$F,MATCH($C516,NslpCepGroups!$C:$C,0))),""))</f>
        <v/>
      </c>
      <c r="M516" s="42" t="str">
        <f>IF($A516="","",IF($J516="X",INDEX(NslpCepGroups!$I:$I,MATCH($C516,NslpCepGroups!$C:$C,0)),""))</f>
        <v/>
      </c>
      <c r="N516" s="46"/>
    </row>
    <row r="517" spans="1:14" x14ac:dyDescent="0.25">
      <c r="A517" s="25"/>
      <c r="B517" s="30" t="str">
        <f>IF($A517="","",INDEX('LEA-District wide'!$B:$B,MATCH($A517,'LEA-District wide'!$A:$A,0)))</f>
        <v/>
      </c>
      <c r="C517" s="26"/>
      <c r="D517" s="26"/>
      <c r="E517" s="6" t="str">
        <f>IF($A517="","",IFERROR(INDEX(CEPIdentifiedStudentsSummary!$D:$D,MATCH($C517,CEPIdentifiedStudentsSummary!$A:$A,0)),0))</f>
        <v/>
      </c>
      <c r="F517" s="6" t="str">
        <f>IF($A517="","",IFERROR(INDEX(CEPIdentifiedStudentsSummary!$C:$C,MATCH($C517,CEPIdentifiedStudentsSummary!$A:$A,0)),0))</f>
        <v/>
      </c>
      <c r="G517" s="5" t="str">
        <f t="shared" si="35"/>
        <v/>
      </c>
      <c r="H517" s="36" t="str">
        <f t="shared" si="33"/>
        <v/>
      </c>
      <c r="I517" s="36" t="str">
        <f t="shared" si="34"/>
        <v/>
      </c>
      <c r="J517" s="44" t="str">
        <f>IF(IFERROR(INDEX(NslpCepGroups!$E:$E,MATCH($C517,NslpCepGroups!$C:$C,0))="Special Assistance - CEP",FALSE),"X","")</f>
        <v/>
      </c>
      <c r="K517" s="42" t="str">
        <f>IF($A517="","",IF($J517="X",INDEX(NslpCepGroups!$H:$H,MATCH($C517,NslpCepGroups!$C:$C,0)),""))</f>
        <v/>
      </c>
      <c r="L517" s="42" t="str">
        <f>IF($A517="","",IF($J517="X",IF(INDEX(NslpCepGroups!$F:$F,MATCH($C517,NslpCepGroups!$C:$C,0))=0,"Indiv. site",INDEX(NslpCepGroups!$F:$F,MATCH($C517,NslpCepGroups!$C:$C,0))),""))</f>
        <v/>
      </c>
      <c r="M517" s="42" t="str">
        <f>IF($A517="","",IF($J517="X",INDEX(NslpCepGroups!$I:$I,MATCH($C517,NslpCepGroups!$C:$C,0)),""))</f>
        <v/>
      </c>
      <c r="N517" s="46"/>
    </row>
    <row r="518" spans="1:14" x14ac:dyDescent="0.25">
      <c r="A518" s="25"/>
      <c r="B518" s="30" t="str">
        <f>IF($A518="","",INDEX('LEA-District wide'!$B:$B,MATCH($A518,'LEA-District wide'!$A:$A,0)))</f>
        <v/>
      </c>
      <c r="C518" s="26"/>
      <c r="D518" s="26"/>
      <c r="E518" s="6" t="str">
        <f>IF($A518="","",IFERROR(INDEX(CEPIdentifiedStudentsSummary!$D:$D,MATCH($C518,CEPIdentifiedStudentsSummary!$A:$A,0)),0))</f>
        <v/>
      </c>
      <c r="F518" s="6" t="str">
        <f>IF($A518="","",IFERROR(INDEX(CEPIdentifiedStudentsSummary!$C:$C,MATCH($C518,CEPIdentifiedStudentsSummary!$A:$A,0)),0))</f>
        <v/>
      </c>
      <c r="G518" s="5" t="str">
        <f t="shared" si="35"/>
        <v/>
      </c>
      <c r="H518" s="36" t="str">
        <f t="shared" si="33"/>
        <v/>
      </c>
      <c r="I518" s="36" t="str">
        <f t="shared" si="34"/>
        <v/>
      </c>
      <c r="J518" s="44" t="str">
        <f>IF(IFERROR(INDEX(NslpCepGroups!$E:$E,MATCH($C518,NslpCepGroups!$C:$C,0))="Special Assistance - CEP",FALSE),"X","")</f>
        <v/>
      </c>
      <c r="K518" s="42" t="str">
        <f>IF($A518="","",IF($J518="X",INDEX(NslpCepGroups!$H:$H,MATCH($C518,NslpCepGroups!$C:$C,0)),""))</f>
        <v/>
      </c>
      <c r="L518" s="42" t="str">
        <f>IF($A518="","",IF($J518="X",IF(INDEX(NslpCepGroups!$F:$F,MATCH($C518,NslpCepGroups!$C:$C,0))=0,"Indiv. site",INDEX(NslpCepGroups!$F:$F,MATCH($C518,NslpCepGroups!$C:$C,0))),""))</f>
        <v/>
      </c>
      <c r="M518" s="42" t="str">
        <f>IF($A518="","",IF($J518="X",INDEX(NslpCepGroups!$I:$I,MATCH($C518,NslpCepGroups!$C:$C,0)),""))</f>
        <v/>
      </c>
      <c r="N518" s="46"/>
    </row>
    <row r="519" spans="1:14" x14ac:dyDescent="0.25">
      <c r="A519" s="25"/>
      <c r="B519" s="30" t="str">
        <f>IF($A519="","",INDEX('LEA-District wide'!$B:$B,MATCH($A519,'LEA-District wide'!$A:$A,0)))</f>
        <v/>
      </c>
      <c r="C519" s="26"/>
      <c r="D519" s="26"/>
      <c r="E519" s="6" t="str">
        <f>IF($A519="","",IFERROR(INDEX(CEPIdentifiedStudentsSummary!$D:$D,MATCH($C519,CEPIdentifiedStudentsSummary!$A:$A,0)),0))</f>
        <v/>
      </c>
      <c r="F519" s="6" t="str">
        <f>IF($A519="","",IFERROR(INDEX(CEPIdentifiedStudentsSummary!$C:$C,MATCH($C519,CEPIdentifiedStudentsSummary!$A:$A,0)),0))</f>
        <v/>
      </c>
      <c r="G519" s="5" t="str">
        <f t="shared" si="35"/>
        <v/>
      </c>
      <c r="H519" s="36" t="str">
        <f t="shared" si="33"/>
        <v/>
      </c>
      <c r="I519" s="36" t="str">
        <f t="shared" si="34"/>
        <v/>
      </c>
      <c r="J519" s="44" t="str">
        <f>IF(IFERROR(INDEX(NslpCepGroups!$E:$E,MATCH($C519,NslpCepGroups!$C:$C,0))="Special Assistance - CEP",FALSE),"X","")</f>
        <v/>
      </c>
      <c r="K519" s="42" t="str">
        <f>IF($A519="","",IF($J519="X",INDEX(NslpCepGroups!$H:$H,MATCH($C519,NslpCepGroups!$C:$C,0)),""))</f>
        <v/>
      </c>
      <c r="L519" s="42" t="str">
        <f>IF($A519="","",IF($J519="X",IF(INDEX(NslpCepGroups!$F:$F,MATCH($C519,NslpCepGroups!$C:$C,0))=0,"Indiv. site",INDEX(NslpCepGroups!$F:$F,MATCH($C519,NslpCepGroups!$C:$C,0))),""))</f>
        <v/>
      </c>
      <c r="M519" s="42" t="str">
        <f>IF($A519="","",IF($J519="X",INDEX(NslpCepGroups!$I:$I,MATCH($C519,NslpCepGroups!$C:$C,0)),""))</f>
        <v/>
      </c>
      <c r="N519" s="46"/>
    </row>
    <row r="520" spans="1:14" x14ac:dyDescent="0.25">
      <c r="A520" s="25"/>
      <c r="B520" s="30" t="str">
        <f>IF($A520="","",INDEX('LEA-District wide'!$B:$B,MATCH($A520,'LEA-District wide'!$A:$A,0)))</f>
        <v/>
      </c>
      <c r="C520" s="26"/>
      <c r="D520" s="26"/>
      <c r="E520" s="6" t="str">
        <f>IF($A520="","",IFERROR(INDEX(CEPIdentifiedStudentsSummary!$D:$D,MATCH($C520,CEPIdentifiedStudentsSummary!$A:$A,0)),0))</f>
        <v/>
      </c>
      <c r="F520" s="6" t="str">
        <f>IF($A520="","",IFERROR(INDEX(CEPIdentifiedStudentsSummary!$C:$C,MATCH($C520,CEPIdentifiedStudentsSummary!$A:$A,0)),0))</f>
        <v/>
      </c>
      <c r="G520" s="5" t="str">
        <f t="shared" si="35"/>
        <v/>
      </c>
      <c r="H520" s="36" t="str">
        <f t="shared" si="33"/>
        <v/>
      </c>
      <c r="I520" s="36" t="str">
        <f t="shared" si="34"/>
        <v/>
      </c>
      <c r="J520" s="44" t="str">
        <f>IF(IFERROR(INDEX(NslpCepGroups!$E:$E,MATCH($C520,NslpCepGroups!$C:$C,0))="Special Assistance - CEP",FALSE),"X","")</f>
        <v/>
      </c>
      <c r="K520" s="42" t="str">
        <f>IF($A520="","",IF($J520="X",INDEX(NslpCepGroups!$H:$H,MATCH($C520,NslpCepGroups!$C:$C,0)),""))</f>
        <v/>
      </c>
      <c r="L520" s="42" t="str">
        <f>IF($A520="","",IF($J520="X",IF(INDEX(NslpCepGroups!$F:$F,MATCH($C520,NslpCepGroups!$C:$C,0))=0,"Indiv. site",INDEX(NslpCepGroups!$F:$F,MATCH($C520,NslpCepGroups!$C:$C,0))),""))</f>
        <v/>
      </c>
      <c r="M520" s="42" t="str">
        <f>IF($A520="","",IF($J520="X",INDEX(NslpCepGroups!$I:$I,MATCH($C520,NslpCepGroups!$C:$C,0)),""))</f>
        <v/>
      </c>
      <c r="N520" s="46"/>
    </row>
    <row r="521" spans="1:14" x14ac:dyDescent="0.25">
      <c r="A521" s="25"/>
      <c r="B521" s="30" t="str">
        <f>IF($A521="","",INDEX('LEA-District wide'!$B:$B,MATCH($A521,'LEA-District wide'!$A:$A,0)))</f>
        <v/>
      </c>
      <c r="C521" s="26"/>
      <c r="D521" s="26"/>
      <c r="E521" s="6" t="str">
        <f>IF($A521="","",IFERROR(INDEX(CEPIdentifiedStudentsSummary!$D:$D,MATCH($C521,CEPIdentifiedStudentsSummary!$A:$A,0)),0))</f>
        <v/>
      </c>
      <c r="F521" s="6" t="str">
        <f>IF($A521="","",IFERROR(INDEX(CEPIdentifiedStudentsSummary!$C:$C,MATCH($C521,CEPIdentifiedStudentsSummary!$A:$A,0)),0))</f>
        <v/>
      </c>
      <c r="G521" s="5" t="str">
        <f t="shared" si="35"/>
        <v/>
      </c>
      <c r="H521" s="36" t="str">
        <f t="shared" si="33"/>
        <v/>
      </c>
      <c r="I521" s="36" t="str">
        <f t="shared" si="34"/>
        <v/>
      </c>
      <c r="J521" s="44" t="str">
        <f>IF(IFERROR(INDEX(NslpCepGroups!$E:$E,MATCH($C521,NslpCepGroups!$C:$C,0))="Special Assistance - CEP",FALSE),"X","")</f>
        <v/>
      </c>
      <c r="K521" s="42" t="str">
        <f>IF($A521="","",IF($J521="X",INDEX(NslpCepGroups!$H:$H,MATCH($C521,NslpCepGroups!$C:$C,0)),""))</f>
        <v/>
      </c>
      <c r="L521" s="42" t="str">
        <f>IF($A521="","",IF($J521="X",IF(INDEX(NslpCepGroups!$F:$F,MATCH($C521,NslpCepGroups!$C:$C,0))=0,"Indiv. site",INDEX(NslpCepGroups!$F:$F,MATCH($C521,NslpCepGroups!$C:$C,0))),""))</f>
        <v/>
      </c>
      <c r="M521" s="42" t="str">
        <f>IF($A521="","",IF($J521="X",INDEX(NslpCepGroups!$I:$I,MATCH($C521,NslpCepGroups!$C:$C,0)),""))</f>
        <v/>
      </c>
      <c r="N521" s="46"/>
    </row>
    <row r="522" spans="1:14" x14ac:dyDescent="0.25">
      <c r="A522" s="25"/>
      <c r="B522" s="30" t="str">
        <f>IF($A522="","",INDEX('LEA-District wide'!$B:$B,MATCH($A522,'LEA-District wide'!$A:$A,0)))</f>
        <v/>
      </c>
      <c r="C522" s="26"/>
      <c r="D522" s="26"/>
      <c r="E522" s="6" t="str">
        <f>IF($A522="","",IFERROR(INDEX(CEPIdentifiedStudentsSummary!$D:$D,MATCH($C522,CEPIdentifiedStudentsSummary!$A:$A,0)),0))</f>
        <v/>
      </c>
      <c r="F522" s="6" t="str">
        <f>IF($A522="","",IFERROR(INDEX(CEPIdentifiedStudentsSummary!$C:$C,MATCH($C522,CEPIdentifiedStudentsSummary!$A:$A,0)),0))</f>
        <v/>
      </c>
      <c r="G522" s="5" t="str">
        <f t="shared" si="35"/>
        <v/>
      </c>
      <c r="H522" s="36" t="str">
        <f t="shared" si="33"/>
        <v/>
      </c>
      <c r="I522" s="36" t="str">
        <f t="shared" si="34"/>
        <v/>
      </c>
      <c r="J522" s="44" t="str">
        <f>IF(IFERROR(INDEX(NslpCepGroups!$E:$E,MATCH($C522,NslpCepGroups!$C:$C,0))="Special Assistance - CEP",FALSE),"X","")</f>
        <v/>
      </c>
      <c r="K522" s="42" t="str">
        <f>IF($A522="","",IF($J522="X",INDEX(NslpCepGroups!$H:$H,MATCH($C522,NslpCepGroups!$C:$C,0)),""))</f>
        <v/>
      </c>
      <c r="L522" s="42" t="str">
        <f>IF($A522="","",IF($J522="X",IF(INDEX(NslpCepGroups!$F:$F,MATCH($C522,NslpCepGroups!$C:$C,0))=0,"Indiv. site",INDEX(NslpCepGroups!$F:$F,MATCH($C522,NslpCepGroups!$C:$C,0))),""))</f>
        <v/>
      </c>
      <c r="M522" s="42" t="str">
        <f>IF($A522="","",IF($J522="X",INDEX(NslpCepGroups!$I:$I,MATCH($C522,NslpCepGroups!$C:$C,0)),""))</f>
        <v/>
      </c>
      <c r="N522" s="46"/>
    </row>
    <row r="523" spans="1:14" x14ac:dyDescent="0.25">
      <c r="A523" s="25"/>
      <c r="B523" s="30" t="str">
        <f>IF($A523="","",INDEX('LEA-District wide'!$B:$B,MATCH($A523,'LEA-District wide'!$A:$A,0)))</f>
        <v/>
      </c>
      <c r="C523" s="26"/>
      <c r="D523" s="26"/>
      <c r="E523" s="6" t="str">
        <f>IF($A523="","",IFERROR(INDEX(CEPIdentifiedStudentsSummary!$D:$D,MATCH($C523,CEPIdentifiedStudentsSummary!$A:$A,0)),0))</f>
        <v/>
      </c>
      <c r="F523" s="6" t="str">
        <f>IF($A523="","",IFERROR(INDEX(CEPIdentifiedStudentsSummary!$C:$C,MATCH($C523,CEPIdentifiedStudentsSummary!$A:$A,0)),0))</f>
        <v/>
      </c>
      <c r="G523" s="5" t="str">
        <f t="shared" si="35"/>
        <v/>
      </c>
      <c r="H523" s="36" t="str">
        <f t="shared" si="33"/>
        <v/>
      </c>
      <c r="I523" s="36" t="str">
        <f t="shared" si="34"/>
        <v/>
      </c>
      <c r="J523" s="44" t="str">
        <f>IF(IFERROR(INDEX(NslpCepGroups!$E:$E,MATCH($C523,NslpCepGroups!$C:$C,0))="Special Assistance - CEP",FALSE),"X","")</f>
        <v/>
      </c>
      <c r="K523" s="42" t="str">
        <f>IF($A523="","",IF($J523="X",INDEX(NslpCepGroups!$H:$H,MATCH($C523,NslpCepGroups!$C:$C,0)),""))</f>
        <v/>
      </c>
      <c r="L523" s="42" t="str">
        <f>IF($A523="","",IF($J523="X",IF(INDEX(NslpCepGroups!$F:$F,MATCH($C523,NslpCepGroups!$C:$C,0))=0,"Indiv. site",INDEX(NslpCepGroups!$F:$F,MATCH($C523,NslpCepGroups!$C:$C,0))),""))</f>
        <v/>
      </c>
      <c r="M523" s="42" t="str">
        <f>IF($A523="","",IF($J523="X",INDEX(NslpCepGroups!$I:$I,MATCH($C523,NslpCepGroups!$C:$C,0)),""))</f>
        <v/>
      </c>
      <c r="N523" s="46"/>
    </row>
    <row r="524" spans="1:14" x14ac:dyDescent="0.25">
      <c r="A524" s="25"/>
      <c r="B524" s="30" t="str">
        <f>IF($A524="","",INDEX('LEA-District wide'!$B:$B,MATCH($A524,'LEA-District wide'!$A:$A,0)))</f>
        <v/>
      </c>
      <c r="C524" s="26"/>
      <c r="D524" s="26"/>
      <c r="E524" s="6" t="str">
        <f>IF($A524="","",IFERROR(INDEX(CEPIdentifiedStudentsSummary!$D:$D,MATCH($C524,CEPIdentifiedStudentsSummary!$A:$A,0)),0))</f>
        <v/>
      </c>
      <c r="F524" s="6" t="str">
        <f>IF($A524="","",IFERROR(INDEX(CEPIdentifiedStudentsSummary!$C:$C,MATCH($C524,CEPIdentifiedStudentsSummary!$A:$A,0)),0))</f>
        <v/>
      </c>
      <c r="G524" s="5" t="str">
        <f t="shared" si="35"/>
        <v/>
      </c>
      <c r="H524" s="36" t="str">
        <f t="shared" si="33"/>
        <v/>
      </c>
      <c r="I524" s="36" t="str">
        <f t="shared" si="34"/>
        <v/>
      </c>
      <c r="J524" s="44" t="str">
        <f>IF(IFERROR(INDEX(NslpCepGroups!$E:$E,MATCH($C524,NslpCepGroups!$C:$C,0))="Special Assistance - CEP",FALSE),"X","")</f>
        <v/>
      </c>
      <c r="K524" s="42" t="str">
        <f>IF($A524="","",IF($J524="X",INDEX(NslpCepGroups!$H:$H,MATCH($C524,NslpCepGroups!$C:$C,0)),""))</f>
        <v/>
      </c>
      <c r="L524" s="42" t="str">
        <f>IF($A524="","",IF($J524="X",IF(INDEX(NslpCepGroups!$F:$F,MATCH($C524,NslpCepGroups!$C:$C,0))=0,"Indiv. site",INDEX(NslpCepGroups!$F:$F,MATCH($C524,NslpCepGroups!$C:$C,0))),""))</f>
        <v/>
      </c>
      <c r="M524" s="42" t="str">
        <f>IF($A524="","",IF($J524="X",INDEX(NslpCepGroups!$I:$I,MATCH($C524,NslpCepGroups!$C:$C,0)),""))</f>
        <v/>
      </c>
      <c r="N524" s="46"/>
    </row>
    <row r="525" spans="1:14" x14ac:dyDescent="0.25">
      <c r="A525" s="25"/>
      <c r="B525" s="30" t="str">
        <f>IF($A525="","",INDEX('LEA-District wide'!$B:$B,MATCH($A525,'LEA-District wide'!$A:$A,0)))</f>
        <v/>
      </c>
      <c r="C525" s="26"/>
      <c r="D525" s="26"/>
      <c r="E525" s="6" t="str">
        <f>IF($A525="","",IFERROR(INDEX(CEPIdentifiedStudentsSummary!$D:$D,MATCH($C525,CEPIdentifiedStudentsSummary!$A:$A,0)),0))</f>
        <v/>
      </c>
      <c r="F525" s="6" t="str">
        <f>IF($A525="","",IFERROR(INDEX(CEPIdentifiedStudentsSummary!$C:$C,MATCH($C525,CEPIdentifiedStudentsSummary!$A:$A,0)),0))</f>
        <v/>
      </c>
      <c r="G525" s="5" t="str">
        <f t="shared" si="35"/>
        <v/>
      </c>
      <c r="H525" s="36" t="str">
        <f t="shared" si="33"/>
        <v/>
      </c>
      <c r="I525" s="36" t="str">
        <f t="shared" si="34"/>
        <v/>
      </c>
      <c r="J525" s="44" t="str">
        <f>IF(IFERROR(INDEX(NslpCepGroups!$E:$E,MATCH($C525,NslpCepGroups!$C:$C,0))="Special Assistance - CEP",FALSE),"X","")</f>
        <v/>
      </c>
      <c r="K525" s="42" t="str">
        <f>IF($A525="","",IF($J525="X",INDEX(NslpCepGroups!$H:$H,MATCH($C525,NslpCepGroups!$C:$C,0)),""))</f>
        <v/>
      </c>
      <c r="L525" s="42" t="str">
        <f>IF($A525="","",IF($J525="X",IF(INDEX(NslpCepGroups!$F:$F,MATCH($C525,NslpCepGroups!$C:$C,0))=0,"Indiv. site",INDEX(NslpCepGroups!$F:$F,MATCH($C525,NslpCepGroups!$C:$C,0))),""))</f>
        <v/>
      </c>
      <c r="M525" s="42" t="str">
        <f>IF($A525="","",IF($J525="X",INDEX(NslpCepGroups!$I:$I,MATCH($C525,NslpCepGroups!$C:$C,0)),""))</f>
        <v/>
      </c>
      <c r="N525" s="46"/>
    </row>
    <row r="526" spans="1:14" x14ac:dyDescent="0.25">
      <c r="A526" s="25"/>
      <c r="B526" s="30" t="str">
        <f>IF($A526="","",INDEX('LEA-District wide'!$B:$B,MATCH($A526,'LEA-District wide'!$A:$A,0)))</f>
        <v/>
      </c>
      <c r="C526" s="26"/>
      <c r="D526" s="26"/>
      <c r="E526" s="6" t="str">
        <f>IF($A526="","",IFERROR(INDEX(CEPIdentifiedStudentsSummary!$D:$D,MATCH($C526,CEPIdentifiedStudentsSummary!$A:$A,0)),0))</f>
        <v/>
      </c>
      <c r="F526" s="6" t="str">
        <f>IF($A526="","",IFERROR(INDEX(CEPIdentifiedStudentsSummary!$C:$C,MATCH($C526,CEPIdentifiedStudentsSummary!$A:$A,0)),0))</f>
        <v/>
      </c>
      <c r="G526" s="5" t="str">
        <f t="shared" si="35"/>
        <v/>
      </c>
      <c r="H526" s="36" t="str">
        <f t="shared" si="33"/>
        <v/>
      </c>
      <c r="I526" s="36" t="str">
        <f t="shared" si="34"/>
        <v/>
      </c>
      <c r="J526" s="44" t="str">
        <f>IF(IFERROR(INDEX(NslpCepGroups!$E:$E,MATCH($C526,NslpCepGroups!$C:$C,0))="Special Assistance - CEP",FALSE),"X","")</f>
        <v/>
      </c>
      <c r="K526" s="42" t="str">
        <f>IF($A526="","",IF($J526="X",INDEX(NslpCepGroups!$H:$H,MATCH($C526,NslpCepGroups!$C:$C,0)),""))</f>
        <v/>
      </c>
      <c r="L526" s="42" t="str">
        <f>IF($A526="","",IF($J526="X",IF(INDEX(NslpCepGroups!$F:$F,MATCH($C526,NslpCepGroups!$C:$C,0))=0,"Indiv. site",INDEX(NslpCepGroups!$F:$F,MATCH($C526,NslpCepGroups!$C:$C,0))),""))</f>
        <v/>
      </c>
      <c r="M526" s="42" t="str">
        <f>IF($A526="","",IF($J526="X",INDEX(NslpCepGroups!$I:$I,MATCH($C526,NslpCepGroups!$C:$C,0)),""))</f>
        <v/>
      </c>
      <c r="N526" s="46"/>
    </row>
    <row r="527" spans="1:14" x14ac:dyDescent="0.25">
      <c r="A527" s="25"/>
      <c r="B527" s="30" t="str">
        <f>IF($A527="","",INDEX('LEA-District wide'!$B:$B,MATCH($A527,'LEA-District wide'!$A:$A,0)))</f>
        <v/>
      </c>
      <c r="C527" s="26"/>
      <c r="D527" s="26"/>
      <c r="E527" s="6" t="str">
        <f>IF($A527="","",IFERROR(INDEX(CEPIdentifiedStudentsSummary!$D:$D,MATCH($C527,CEPIdentifiedStudentsSummary!$A:$A,0)),0))</f>
        <v/>
      </c>
      <c r="F527" s="6" t="str">
        <f>IF($A527="","",IFERROR(INDEX(CEPIdentifiedStudentsSummary!$C:$C,MATCH($C527,CEPIdentifiedStudentsSummary!$A:$A,0)),0))</f>
        <v/>
      </c>
      <c r="G527" s="5" t="str">
        <f t="shared" si="35"/>
        <v/>
      </c>
      <c r="H527" s="36" t="str">
        <f t="shared" si="33"/>
        <v/>
      </c>
      <c r="I527" s="36" t="str">
        <f t="shared" si="34"/>
        <v/>
      </c>
      <c r="J527" s="44" t="str">
        <f>IF(IFERROR(INDEX(NslpCepGroups!$E:$E,MATCH($C527,NslpCepGroups!$C:$C,0))="Special Assistance - CEP",FALSE),"X","")</f>
        <v/>
      </c>
      <c r="K527" s="42" t="str">
        <f>IF($A527="","",IF($J527="X",INDEX(NslpCepGroups!$H:$H,MATCH($C527,NslpCepGroups!$C:$C,0)),""))</f>
        <v/>
      </c>
      <c r="L527" s="42" t="str">
        <f>IF($A527="","",IF($J527="X",IF(INDEX(NslpCepGroups!$F:$F,MATCH($C527,NslpCepGroups!$C:$C,0))=0,"Indiv. site",INDEX(NslpCepGroups!$F:$F,MATCH($C527,NslpCepGroups!$C:$C,0))),""))</f>
        <v/>
      </c>
      <c r="M527" s="42" t="str">
        <f>IF($A527="","",IF($J527="X",INDEX(NslpCepGroups!$I:$I,MATCH($C527,NslpCepGroups!$C:$C,0)),""))</f>
        <v/>
      </c>
      <c r="N527" s="46"/>
    </row>
    <row r="528" spans="1:14" x14ac:dyDescent="0.25">
      <c r="A528" s="25"/>
      <c r="B528" s="30" t="str">
        <f>IF($A528="","",INDEX('LEA-District wide'!$B:$B,MATCH($A528,'LEA-District wide'!$A:$A,0)))</f>
        <v/>
      </c>
      <c r="C528" s="26"/>
      <c r="D528" s="26"/>
      <c r="E528" s="6" t="str">
        <f>IF($A528="","",IFERROR(INDEX(CEPIdentifiedStudentsSummary!$D:$D,MATCH($C528,CEPIdentifiedStudentsSummary!$A:$A,0)),0))</f>
        <v/>
      </c>
      <c r="F528" s="6" t="str">
        <f>IF($A528="","",IFERROR(INDEX(CEPIdentifiedStudentsSummary!$C:$C,MATCH($C528,CEPIdentifiedStudentsSummary!$A:$A,0)),0))</f>
        <v/>
      </c>
      <c r="G528" s="5" t="str">
        <f t="shared" si="35"/>
        <v/>
      </c>
      <c r="H528" s="36" t="str">
        <f t="shared" si="33"/>
        <v/>
      </c>
      <c r="I528" s="36" t="str">
        <f t="shared" si="34"/>
        <v/>
      </c>
      <c r="J528" s="44" t="str">
        <f>IF(IFERROR(INDEX(NslpCepGroups!$E:$E,MATCH($C528,NslpCepGroups!$C:$C,0))="Special Assistance - CEP",FALSE),"X","")</f>
        <v/>
      </c>
      <c r="K528" s="42" t="str">
        <f>IF($A528="","",IF($J528="X",INDEX(NslpCepGroups!$H:$H,MATCH($C528,NslpCepGroups!$C:$C,0)),""))</f>
        <v/>
      </c>
      <c r="L528" s="42" t="str">
        <f>IF($A528="","",IF($J528="X",IF(INDEX(NslpCepGroups!$F:$F,MATCH($C528,NslpCepGroups!$C:$C,0))=0,"Indiv. site",INDEX(NslpCepGroups!$F:$F,MATCH($C528,NslpCepGroups!$C:$C,0))),""))</f>
        <v/>
      </c>
      <c r="M528" s="42" t="str">
        <f>IF($A528="","",IF($J528="X",INDEX(NslpCepGroups!$I:$I,MATCH($C528,NslpCepGroups!$C:$C,0)),""))</f>
        <v/>
      </c>
      <c r="N528" s="46"/>
    </row>
    <row r="529" spans="1:14" x14ac:dyDescent="0.25">
      <c r="A529" s="25"/>
      <c r="B529" s="30" t="str">
        <f>IF($A529="","",INDEX('LEA-District wide'!$B:$B,MATCH($A529,'LEA-District wide'!$A:$A,0)))</f>
        <v/>
      </c>
      <c r="C529" s="26"/>
      <c r="D529" s="26"/>
      <c r="E529" s="6" t="str">
        <f>IF($A529="","",IFERROR(INDEX(CEPIdentifiedStudentsSummary!$D:$D,MATCH($C529,CEPIdentifiedStudentsSummary!$A:$A,0)),0))</f>
        <v/>
      </c>
      <c r="F529" s="6" t="str">
        <f>IF($A529="","",IFERROR(INDEX(CEPIdentifiedStudentsSummary!$C:$C,MATCH($C529,CEPIdentifiedStudentsSummary!$A:$A,0)),0))</f>
        <v/>
      </c>
      <c r="G529" s="5" t="str">
        <f t="shared" si="35"/>
        <v/>
      </c>
      <c r="H529" s="36" t="str">
        <f t="shared" si="33"/>
        <v/>
      </c>
      <c r="I529" s="36" t="str">
        <f t="shared" si="34"/>
        <v/>
      </c>
      <c r="J529" s="44" t="str">
        <f>IF(IFERROR(INDEX(NslpCepGroups!$E:$E,MATCH($C529,NslpCepGroups!$C:$C,0))="Special Assistance - CEP",FALSE),"X","")</f>
        <v/>
      </c>
      <c r="K529" s="42" t="str">
        <f>IF($A529="","",IF($J529="X",INDEX(NslpCepGroups!$H:$H,MATCH($C529,NslpCepGroups!$C:$C,0)),""))</f>
        <v/>
      </c>
      <c r="L529" s="42" t="str">
        <f>IF($A529="","",IF($J529="X",IF(INDEX(NslpCepGroups!$F:$F,MATCH($C529,NslpCepGroups!$C:$C,0))=0,"Indiv. site",INDEX(NslpCepGroups!$F:$F,MATCH($C529,NslpCepGroups!$C:$C,0))),""))</f>
        <v/>
      </c>
      <c r="M529" s="42" t="str">
        <f>IF($A529="","",IF($J529="X",INDEX(NslpCepGroups!$I:$I,MATCH($C529,NslpCepGroups!$C:$C,0)),""))</f>
        <v/>
      </c>
      <c r="N529" s="46"/>
    </row>
    <row r="530" spans="1:14" x14ac:dyDescent="0.25">
      <c r="A530" s="25"/>
      <c r="B530" s="30" t="str">
        <f>IF($A530="","",INDEX('LEA-District wide'!$B:$B,MATCH($A530,'LEA-District wide'!$A:$A,0)))</f>
        <v/>
      </c>
      <c r="C530" s="26"/>
      <c r="D530" s="26"/>
      <c r="E530" s="6" t="str">
        <f>IF($A530="","",IFERROR(INDEX(CEPIdentifiedStudentsSummary!$D:$D,MATCH($C530,CEPIdentifiedStudentsSummary!$A:$A,0)),0))</f>
        <v/>
      </c>
      <c r="F530" s="6" t="str">
        <f>IF($A530="","",IFERROR(INDEX(CEPIdentifiedStudentsSummary!$C:$C,MATCH($C530,CEPIdentifiedStudentsSummary!$A:$A,0)),0))</f>
        <v/>
      </c>
      <c r="G530" s="5" t="str">
        <f t="shared" si="35"/>
        <v/>
      </c>
      <c r="H530" s="36" t="str">
        <f t="shared" si="33"/>
        <v/>
      </c>
      <c r="I530" s="36" t="str">
        <f t="shared" si="34"/>
        <v/>
      </c>
      <c r="J530" s="44" t="str">
        <f>IF(IFERROR(INDEX(NslpCepGroups!$E:$E,MATCH($C530,NslpCepGroups!$C:$C,0))="Special Assistance - CEP",FALSE),"X","")</f>
        <v/>
      </c>
      <c r="K530" s="42" t="str">
        <f>IF($A530="","",IF($J530="X",INDEX(NslpCepGroups!$H:$H,MATCH($C530,NslpCepGroups!$C:$C,0)),""))</f>
        <v/>
      </c>
      <c r="L530" s="42" t="str">
        <f>IF($A530="","",IF($J530="X",IF(INDEX(NslpCepGroups!$F:$F,MATCH($C530,NslpCepGroups!$C:$C,0))=0,"Indiv. site",INDEX(NslpCepGroups!$F:$F,MATCH($C530,NslpCepGroups!$C:$C,0))),""))</f>
        <v/>
      </c>
      <c r="M530" s="42" t="str">
        <f>IF($A530="","",IF($J530="X",INDEX(NslpCepGroups!$I:$I,MATCH($C530,NslpCepGroups!$C:$C,0)),""))</f>
        <v/>
      </c>
      <c r="N530" s="46"/>
    </row>
    <row r="531" spans="1:14" x14ac:dyDescent="0.25">
      <c r="A531" s="25"/>
      <c r="B531" s="30" t="str">
        <f>IF($A531="","",INDEX('LEA-District wide'!$B:$B,MATCH($A531,'LEA-District wide'!$A:$A,0)))</f>
        <v/>
      </c>
      <c r="C531" s="26"/>
      <c r="D531" s="26"/>
      <c r="E531" s="6" t="str">
        <f>IF($A531="","",IFERROR(INDEX(CEPIdentifiedStudentsSummary!$D:$D,MATCH($C531,CEPIdentifiedStudentsSummary!$A:$A,0)),0))</f>
        <v/>
      </c>
      <c r="F531" s="6" t="str">
        <f>IF($A531="","",IFERROR(INDEX(CEPIdentifiedStudentsSummary!$C:$C,MATCH($C531,CEPIdentifiedStudentsSummary!$A:$A,0)),0))</f>
        <v/>
      </c>
      <c r="G531" s="5" t="str">
        <f t="shared" si="35"/>
        <v/>
      </c>
      <c r="H531" s="36" t="str">
        <f t="shared" si="33"/>
        <v/>
      </c>
      <c r="I531" s="36" t="str">
        <f t="shared" si="34"/>
        <v/>
      </c>
      <c r="J531" s="44" t="str">
        <f>IF(IFERROR(INDEX(NslpCepGroups!$E:$E,MATCH($C531,NslpCepGroups!$C:$C,0))="Special Assistance - CEP",FALSE),"X","")</f>
        <v/>
      </c>
      <c r="K531" s="42" t="str">
        <f>IF($A531="","",IF($J531="X",INDEX(NslpCepGroups!$H:$H,MATCH($C531,NslpCepGroups!$C:$C,0)),""))</f>
        <v/>
      </c>
      <c r="L531" s="42" t="str">
        <f>IF($A531="","",IF($J531="X",IF(INDEX(NslpCepGroups!$F:$F,MATCH($C531,NslpCepGroups!$C:$C,0))=0,"Indiv. site",INDEX(NslpCepGroups!$F:$F,MATCH($C531,NslpCepGroups!$C:$C,0))),""))</f>
        <v/>
      </c>
      <c r="M531" s="42" t="str">
        <f>IF($A531="","",IF($J531="X",INDEX(NslpCepGroups!$I:$I,MATCH($C531,NslpCepGroups!$C:$C,0)),""))</f>
        <v/>
      </c>
      <c r="N531" s="46"/>
    </row>
    <row r="532" spans="1:14" x14ac:dyDescent="0.25">
      <c r="A532" s="25"/>
      <c r="B532" s="30" t="str">
        <f>IF($A532="","",INDEX('LEA-District wide'!$B:$B,MATCH($A532,'LEA-District wide'!$A:$A,0)))</f>
        <v/>
      </c>
      <c r="C532" s="26"/>
      <c r="D532" s="26"/>
      <c r="E532" s="6" t="str">
        <f>IF($A532="","",IFERROR(INDEX(CEPIdentifiedStudentsSummary!$D:$D,MATCH($C532,CEPIdentifiedStudentsSummary!$A:$A,0)),0))</f>
        <v/>
      </c>
      <c r="F532" s="6" t="str">
        <f>IF($A532="","",IFERROR(INDEX(CEPIdentifiedStudentsSummary!$C:$C,MATCH($C532,CEPIdentifiedStudentsSummary!$A:$A,0)),0))</f>
        <v/>
      </c>
      <c r="G532" s="5" t="str">
        <f t="shared" si="35"/>
        <v/>
      </c>
      <c r="H532" s="36" t="str">
        <f t="shared" si="33"/>
        <v/>
      </c>
      <c r="I532" s="36" t="str">
        <f t="shared" si="34"/>
        <v/>
      </c>
      <c r="J532" s="44" t="str">
        <f>IF(IFERROR(INDEX(NslpCepGroups!$E:$E,MATCH($C532,NslpCepGroups!$C:$C,0))="Special Assistance - CEP",FALSE),"X","")</f>
        <v/>
      </c>
      <c r="K532" s="42" t="str">
        <f>IF($A532="","",IF($J532="X",INDEX(NslpCepGroups!$H:$H,MATCH($C532,NslpCepGroups!$C:$C,0)),""))</f>
        <v/>
      </c>
      <c r="L532" s="42" t="str">
        <f>IF($A532="","",IF($J532="X",IF(INDEX(NslpCepGroups!$F:$F,MATCH($C532,NslpCepGroups!$C:$C,0))=0,"Indiv. site",INDEX(NslpCepGroups!$F:$F,MATCH($C532,NslpCepGroups!$C:$C,0))),""))</f>
        <v/>
      </c>
      <c r="M532" s="42" t="str">
        <f>IF($A532="","",IF($J532="X",INDEX(NslpCepGroups!$I:$I,MATCH($C532,NslpCepGroups!$C:$C,0)),""))</f>
        <v/>
      </c>
      <c r="N532" s="46"/>
    </row>
    <row r="533" spans="1:14" x14ac:dyDescent="0.25">
      <c r="A533" s="25"/>
      <c r="B533" s="30" t="str">
        <f>IF($A533="","",INDEX('LEA-District wide'!$B:$B,MATCH($A533,'LEA-District wide'!$A:$A,0)))</f>
        <v/>
      </c>
      <c r="C533" s="26"/>
      <c r="D533" s="26"/>
      <c r="E533" s="6" t="str">
        <f>IF($A533="","",IFERROR(INDEX(CEPIdentifiedStudentsSummary!$D:$D,MATCH($C533,CEPIdentifiedStudentsSummary!$A:$A,0)),0))</f>
        <v/>
      </c>
      <c r="F533" s="6" t="str">
        <f>IF($A533="","",IFERROR(INDEX(CEPIdentifiedStudentsSummary!$C:$C,MATCH($C533,CEPIdentifiedStudentsSummary!$A:$A,0)),0))</f>
        <v/>
      </c>
      <c r="G533" s="5" t="str">
        <f t="shared" si="35"/>
        <v/>
      </c>
      <c r="H533" s="36" t="str">
        <f t="shared" si="33"/>
        <v/>
      </c>
      <c r="I533" s="36" t="str">
        <f t="shared" si="34"/>
        <v/>
      </c>
      <c r="J533" s="44" t="str">
        <f>IF(IFERROR(INDEX(NslpCepGroups!$E:$E,MATCH($C533,NslpCepGroups!$C:$C,0))="Special Assistance - CEP",FALSE),"X","")</f>
        <v/>
      </c>
      <c r="K533" s="42" t="str">
        <f>IF($A533="","",IF($J533="X",INDEX(NslpCepGroups!$H:$H,MATCH($C533,NslpCepGroups!$C:$C,0)),""))</f>
        <v/>
      </c>
      <c r="L533" s="42" t="str">
        <f>IF($A533="","",IF($J533="X",IF(INDEX(NslpCepGroups!$F:$F,MATCH($C533,NslpCepGroups!$C:$C,0))=0,"Indiv. site",INDEX(NslpCepGroups!$F:$F,MATCH($C533,NslpCepGroups!$C:$C,0))),""))</f>
        <v/>
      </c>
      <c r="M533" s="42" t="str">
        <f>IF($A533="","",IF($J533="X",INDEX(NslpCepGroups!$I:$I,MATCH($C533,NslpCepGroups!$C:$C,0)),""))</f>
        <v/>
      </c>
      <c r="N533" s="46"/>
    </row>
    <row r="534" spans="1:14" x14ac:dyDescent="0.25">
      <c r="A534" s="25"/>
      <c r="B534" s="30" t="str">
        <f>IF($A534="","",INDEX('LEA-District wide'!$B:$B,MATCH($A534,'LEA-District wide'!$A:$A,0)))</f>
        <v/>
      </c>
      <c r="C534" s="26"/>
      <c r="D534" s="26"/>
      <c r="E534" s="6" t="str">
        <f>IF($A534="","",IFERROR(INDEX(CEPIdentifiedStudentsSummary!$D:$D,MATCH($C534,CEPIdentifiedStudentsSummary!$A:$A,0)),0))</f>
        <v/>
      </c>
      <c r="F534" s="6" t="str">
        <f>IF($A534="","",IFERROR(INDEX(CEPIdentifiedStudentsSummary!$C:$C,MATCH($C534,CEPIdentifiedStudentsSummary!$A:$A,0)),0))</f>
        <v/>
      </c>
      <c r="G534" s="5" t="str">
        <f t="shared" si="35"/>
        <v/>
      </c>
      <c r="H534" s="36" t="str">
        <f t="shared" si="33"/>
        <v/>
      </c>
      <c r="I534" s="36" t="str">
        <f t="shared" si="34"/>
        <v/>
      </c>
      <c r="J534" s="44" t="str">
        <f>IF(IFERROR(INDEX(NslpCepGroups!$E:$E,MATCH($C534,NslpCepGroups!$C:$C,0))="Special Assistance - CEP",FALSE),"X","")</f>
        <v/>
      </c>
      <c r="K534" s="42" t="str">
        <f>IF($A534="","",IF($J534="X",INDEX(NslpCepGroups!$H:$H,MATCH($C534,NslpCepGroups!$C:$C,0)),""))</f>
        <v/>
      </c>
      <c r="L534" s="42" t="str">
        <f>IF($A534="","",IF($J534="X",IF(INDEX(NslpCepGroups!$F:$F,MATCH($C534,NslpCepGroups!$C:$C,0))=0,"Indiv. site",INDEX(NslpCepGroups!$F:$F,MATCH($C534,NslpCepGroups!$C:$C,0))),""))</f>
        <v/>
      </c>
      <c r="M534" s="42" t="str">
        <f>IF($A534="","",IF($J534="X",INDEX(NslpCepGroups!$I:$I,MATCH($C534,NslpCepGroups!$C:$C,0)),""))</f>
        <v/>
      </c>
      <c r="N534" s="46"/>
    </row>
    <row r="535" spans="1:14" x14ac:dyDescent="0.25">
      <c r="A535" s="25"/>
      <c r="B535" s="30" t="str">
        <f>IF($A535="","",INDEX('LEA-District wide'!$B:$B,MATCH($A535,'LEA-District wide'!$A:$A,0)))</f>
        <v/>
      </c>
      <c r="C535" s="26"/>
      <c r="D535" s="26"/>
      <c r="E535" s="6" t="str">
        <f>IF($A535="","",IFERROR(INDEX(CEPIdentifiedStudentsSummary!$D:$D,MATCH($C535,CEPIdentifiedStudentsSummary!$A:$A,0)),0))</f>
        <v/>
      </c>
      <c r="F535" s="6" t="str">
        <f>IF($A535="","",IFERROR(INDEX(CEPIdentifiedStudentsSummary!$C:$C,MATCH($C535,CEPIdentifiedStudentsSummary!$A:$A,0)),0))</f>
        <v/>
      </c>
      <c r="G535" s="5" t="str">
        <f t="shared" si="35"/>
        <v/>
      </c>
      <c r="H535" s="36" t="str">
        <f t="shared" si="33"/>
        <v/>
      </c>
      <c r="I535" s="36" t="str">
        <f t="shared" si="34"/>
        <v/>
      </c>
      <c r="J535" s="44" t="str">
        <f>IF(IFERROR(INDEX(NslpCepGroups!$E:$E,MATCH($C535,NslpCepGroups!$C:$C,0))="Special Assistance - CEP",FALSE),"X","")</f>
        <v/>
      </c>
      <c r="K535" s="42" t="str">
        <f>IF($A535="","",IF($J535="X",INDEX(NslpCepGroups!$H:$H,MATCH($C535,NslpCepGroups!$C:$C,0)),""))</f>
        <v/>
      </c>
      <c r="L535" s="42" t="str">
        <f>IF($A535="","",IF($J535="X",IF(INDEX(NslpCepGroups!$F:$F,MATCH($C535,NslpCepGroups!$C:$C,0))=0,"Indiv. site",INDEX(NslpCepGroups!$F:$F,MATCH($C535,NslpCepGroups!$C:$C,0))),""))</f>
        <v/>
      </c>
      <c r="M535" s="42" t="str">
        <f>IF($A535="","",IF($J535="X",INDEX(NslpCepGroups!$I:$I,MATCH($C535,NslpCepGroups!$C:$C,0)),""))</f>
        <v/>
      </c>
      <c r="N535" s="46"/>
    </row>
    <row r="536" spans="1:14" x14ac:dyDescent="0.25">
      <c r="A536" s="25"/>
      <c r="B536" s="30" t="str">
        <f>IF($A536="","",INDEX('LEA-District wide'!$B:$B,MATCH($A536,'LEA-District wide'!$A:$A,0)))</f>
        <v/>
      </c>
      <c r="C536" s="26"/>
      <c r="D536" s="26"/>
      <c r="E536" s="6" t="str">
        <f>IF($A536="","",IFERROR(INDEX(CEPIdentifiedStudentsSummary!$D:$D,MATCH($C536,CEPIdentifiedStudentsSummary!$A:$A,0)),0))</f>
        <v/>
      </c>
      <c r="F536" s="6" t="str">
        <f>IF($A536="","",IFERROR(INDEX(CEPIdentifiedStudentsSummary!$C:$C,MATCH($C536,CEPIdentifiedStudentsSummary!$A:$A,0)),0))</f>
        <v/>
      </c>
      <c r="G536" s="5" t="str">
        <f t="shared" si="35"/>
        <v/>
      </c>
      <c r="H536" s="36" t="str">
        <f t="shared" si="33"/>
        <v/>
      </c>
      <c r="I536" s="36" t="str">
        <f t="shared" si="34"/>
        <v/>
      </c>
      <c r="J536" s="44" t="str">
        <f>IF(IFERROR(INDEX(NslpCepGroups!$E:$E,MATCH($C536,NslpCepGroups!$C:$C,0))="Special Assistance - CEP",FALSE),"X","")</f>
        <v/>
      </c>
      <c r="K536" s="42" t="str">
        <f>IF($A536="","",IF($J536="X",INDEX(NslpCepGroups!$H:$H,MATCH($C536,NslpCepGroups!$C:$C,0)),""))</f>
        <v/>
      </c>
      <c r="L536" s="42" t="str">
        <f>IF($A536="","",IF($J536="X",IF(INDEX(NslpCepGroups!$F:$F,MATCH($C536,NslpCepGroups!$C:$C,0))=0,"Indiv. site",INDEX(NslpCepGroups!$F:$F,MATCH($C536,NslpCepGroups!$C:$C,0))),""))</f>
        <v/>
      </c>
      <c r="M536" s="42" t="str">
        <f>IF($A536="","",IF($J536="X",INDEX(NslpCepGroups!$I:$I,MATCH($C536,NslpCepGroups!$C:$C,0)),""))</f>
        <v/>
      </c>
      <c r="N536" s="46"/>
    </row>
    <row r="537" spans="1:14" x14ac:dyDescent="0.25">
      <c r="A537" s="25"/>
      <c r="B537" s="30" t="str">
        <f>IF($A537="","",INDEX('LEA-District wide'!$B:$B,MATCH($A537,'LEA-District wide'!$A:$A,0)))</f>
        <v/>
      </c>
      <c r="C537" s="26"/>
      <c r="D537" s="26"/>
      <c r="E537" s="6" t="str">
        <f>IF($A537="","",IFERROR(INDEX(CEPIdentifiedStudentsSummary!$D:$D,MATCH($C537,CEPIdentifiedStudentsSummary!$A:$A,0)),0))</f>
        <v/>
      </c>
      <c r="F537" s="6" t="str">
        <f>IF($A537="","",IFERROR(INDEX(CEPIdentifiedStudentsSummary!$C:$C,MATCH($C537,CEPIdentifiedStudentsSummary!$A:$A,0)),0))</f>
        <v/>
      </c>
      <c r="G537" s="5" t="str">
        <f t="shared" si="35"/>
        <v/>
      </c>
      <c r="H537" s="36" t="str">
        <f t="shared" si="33"/>
        <v/>
      </c>
      <c r="I537" s="36" t="str">
        <f t="shared" si="34"/>
        <v/>
      </c>
      <c r="J537" s="44" t="str">
        <f>IF(IFERROR(INDEX(NslpCepGroups!$E:$E,MATCH($C537,NslpCepGroups!$C:$C,0))="Special Assistance - CEP",FALSE),"X","")</f>
        <v/>
      </c>
      <c r="K537" s="42" t="str">
        <f>IF($A537="","",IF($J537="X",INDEX(NslpCepGroups!$H:$H,MATCH($C537,NslpCepGroups!$C:$C,0)),""))</f>
        <v/>
      </c>
      <c r="L537" s="42" t="str">
        <f>IF($A537="","",IF($J537="X",IF(INDEX(NslpCepGroups!$F:$F,MATCH($C537,NslpCepGroups!$C:$C,0))=0,"Indiv. site",INDEX(NslpCepGroups!$F:$F,MATCH($C537,NslpCepGroups!$C:$C,0))),""))</f>
        <v/>
      </c>
      <c r="M537" s="42" t="str">
        <f>IF($A537="","",IF($J537="X",INDEX(NslpCepGroups!$I:$I,MATCH($C537,NslpCepGroups!$C:$C,0)),""))</f>
        <v/>
      </c>
      <c r="N537" s="46"/>
    </row>
    <row r="538" spans="1:14" x14ac:dyDescent="0.25">
      <c r="A538" s="25"/>
      <c r="B538" s="30" t="str">
        <f>IF($A538="","",INDEX('LEA-District wide'!$B:$B,MATCH($A538,'LEA-District wide'!$A:$A,0)))</f>
        <v/>
      </c>
      <c r="C538" s="26"/>
      <c r="D538" s="26"/>
      <c r="E538" s="6" t="str">
        <f>IF($A538="","",IFERROR(INDEX(CEPIdentifiedStudentsSummary!$D:$D,MATCH($C538,CEPIdentifiedStudentsSummary!$A:$A,0)),0))</f>
        <v/>
      </c>
      <c r="F538" s="6" t="str">
        <f>IF($A538="","",IFERROR(INDEX(CEPIdentifiedStudentsSummary!$C:$C,MATCH($C538,CEPIdentifiedStudentsSummary!$A:$A,0)),0))</f>
        <v/>
      </c>
      <c r="G538" s="5" t="str">
        <f t="shared" si="35"/>
        <v/>
      </c>
      <c r="H538" s="36" t="str">
        <f t="shared" si="33"/>
        <v/>
      </c>
      <c r="I538" s="36" t="str">
        <f t="shared" si="34"/>
        <v/>
      </c>
      <c r="J538" s="44" t="str">
        <f>IF(IFERROR(INDEX(NslpCepGroups!$E:$E,MATCH($C538,NslpCepGroups!$C:$C,0))="Special Assistance - CEP",FALSE),"X","")</f>
        <v/>
      </c>
      <c r="K538" s="42" t="str">
        <f>IF($A538="","",IF($J538="X",INDEX(NslpCepGroups!$H:$H,MATCH($C538,NslpCepGroups!$C:$C,0)),""))</f>
        <v/>
      </c>
      <c r="L538" s="42" t="str">
        <f>IF($A538="","",IF($J538="X",IF(INDEX(NslpCepGroups!$F:$F,MATCH($C538,NslpCepGroups!$C:$C,0))=0,"Indiv. site",INDEX(NslpCepGroups!$F:$F,MATCH($C538,NslpCepGroups!$C:$C,0))),""))</f>
        <v/>
      </c>
      <c r="M538" s="42" t="str">
        <f>IF($A538="","",IF($J538="X",INDEX(NslpCepGroups!$I:$I,MATCH($C538,NslpCepGroups!$C:$C,0)),""))</f>
        <v/>
      </c>
      <c r="N538" s="46"/>
    </row>
    <row r="539" spans="1:14" x14ac:dyDescent="0.25">
      <c r="A539" s="25"/>
      <c r="B539" s="30" t="str">
        <f>IF($A539="","",INDEX('LEA-District wide'!$B:$B,MATCH($A539,'LEA-District wide'!$A:$A,0)))</f>
        <v/>
      </c>
      <c r="C539" s="26"/>
      <c r="D539" s="26"/>
      <c r="E539" s="6" t="str">
        <f>IF($A539="","",IFERROR(INDEX(CEPIdentifiedStudentsSummary!$D:$D,MATCH($C539,CEPIdentifiedStudentsSummary!$A:$A,0)),0))</f>
        <v/>
      </c>
      <c r="F539" s="6" t="str">
        <f>IF($A539="","",IFERROR(INDEX(CEPIdentifiedStudentsSummary!$C:$C,MATCH($C539,CEPIdentifiedStudentsSummary!$A:$A,0)),0))</f>
        <v/>
      </c>
      <c r="G539" s="5" t="str">
        <f t="shared" si="35"/>
        <v/>
      </c>
      <c r="H539" s="36" t="str">
        <f t="shared" si="33"/>
        <v/>
      </c>
      <c r="I539" s="36" t="str">
        <f t="shared" si="34"/>
        <v/>
      </c>
      <c r="J539" s="44" t="str">
        <f>IF(IFERROR(INDEX(NslpCepGroups!$E:$E,MATCH($C539,NslpCepGroups!$C:$C,0))="Special Assistance - CEP",FALSE),"X","")</f>
        <v/>
      </c>
      <c r="K539" s="42" t="str">
        <f>IF($A539="","",IF($J539="X",INDEX(NslpCepGroups!$H:$H,MATCH($C539,NslpCepGroups!$C:$C,0)),""))</f>
        <v/>
      </c>
      <c r="L539" s="42" t="str">
        <f>IF($A539="","",IF($J539="X",IF(INDEX(NslpCepGroups!$F:$F,MATCH($C539,NslpCepGroups!$C:$C,0))=0,"Indiv. site",INDEX(NslpCepGroups!$F:$F,MATCH($C539,NslpCepGroups!$C:$C,0))),""))</f>
        <v/>
      </c>
      <c r="M539" s="42" t="str">
        <f>IF($A539="","",IF($J539="X",INDEX(NslpCepGroups!$I:$I,MATCH($C539,NslpCepGroups!$C:$C,0)),""))</f>
        <v/>
      </c>
      <c r="N539" s="46"/>
    </row>
    <row r="540" spans="1:14" x14ac:dyDescent="0.25">
      <c r="A540" s="25"/>
      <c r="B540" s="30" t="str">
        <f>IF($A540="","",INDEX('LEA-District wide'!$B:$B,MATCH($A540,'LEA-District wide'!$A:$A,0)))</f>
        <v/>
      </c>
      <c r="C540" s="26"/>
      <c r="D540" s="26"/>
      <c r="E540" s="6" t="str">
        <f>IF($A540="","",IFERROR(INDEX(CEPIdentifiedStudentsSummary!$D:$D,MATCH($C540,CEPIdentifiedStudentsSummary!$A:$A,0)),0))</f>
        <v/>
      </c>
      <c r="F540" s="6" t="str">
        <f>IF($A540="","",IFERROR(INDEX(CEPIdentifiedStudentsSummary!$C:$C,MATCH($C540,CEPIdentifiedStudentsSummary!$A:$A,0)),0))</f>
        <v/>
      </c>
      <c r="G540" s="5" t="str">
        <f t="shared" si="35"/>
        <v/>
      </c>
      <c r="H540" s="36" t="str">
        <f t="shared" si="33"/>
        <v/>
      </c>
      <c r="I540" s="36" t="str">
        <f t="shared" si="34"/>
        <v/>
      </c>
      <c r="J540" s="44" t="str">
        <f>IF(IFERROR(INDEX(NslpCepGroups!$E:$E,MATCH($C540,NslpCepGroups!$C:$C,0))="Special Assistance - CEP",FALSE),"X","")</f>
        <v/>
      </c>
      <c r="K540" s="42" t="str">
        <f>IF($A540="","",IF($J540="X",INDEX(NslpCepGroups!$H:$H,MATCH($C540,NslpCepGroups!$C:$C,0)),""))</f>
        <v/>
      </c>
      <c r="L540" s="42" t="str">
        <f>IF($A540="","",IF($J540="X",IF(INDEX(NslpCepGroups!$F:$F,MATCH($C540,NslpCepGroups!$C:$C,0))=0,"Indiv. site",INDEX(NslpCepGroups!$F:$F,MATCH($C540,NslpCepGroups!$C:$C,0))),""))</f>
        <v/>
      </c>
      <c r="M540" s="42" t="str">
        <f>IF($A540="","",IF($J540="X",INDEX(NslpCepGroups!$I:$I,MATCH($C540,NslpCepGroups!$C:$C,0)),""))</f>
        <v/>
      </c>
      <c r="N540" s="46"/>
    </row>
    <row r="541" spans="1:14" x14ac:dyDescent="0.25">
      <c r="A541" s="25"/>
      <c r="B541" s="30" t="str">
        <f>IF($A541="","",INDEX('LEA-District wide'!$B:$B,MATCH($A541,'LEA-District wide'!$A:$A,0)))</f>
        <v/>
      </c>
      <c r="C541" s="26"/>
      <c r="D541" s="26"/>
      <c r="E541" s="6" t="str">
        <f>IF($A541="","",IFERROR(INDEX(CEPIdentifiedStudentsSummary!$D:$D,MATCH($C541,CEPIdentifiedStudentsSummary!$A:$A,0)),0))</f>
        <v/>
      </c>
      <c r="F541" s="6" t="str">
        <f>IF($A541="","",IFERROR(INDEX(CEPIdentifiedStudentsSummary!$C:$C,MATCH($C541,CEPIdentifiedStudentsSummary!$A:$A,0)),0))</f>
        <v/>
      </c>
      <c r="G541" s="5" t="str">
        <f t="shared" si="35"/>
        <v/>
      </c>
      <c r="H541" s="36" t="str">
        <f t="shared" si="33"/>
        <v/>
      </c>
      <c r="I541" s="36" t="str">
        <f t="shared" si="34"/>
        <v/>
      </c>
      <c r="J541" s="44" t="str">
        <f>IF(IFERROR(INDEX(NslpCepGroups!$E:$E,MATCH($C541,NslpCepGroups!$C:$C,0))="Special Assistance - CEP",FALSE),"X","")</f>
        <v/>
      </c>
      <c r="K541" s="42" t="str">
        <f>IF($A541="","",IF($J541="X",INDEX(NslpCepGroups!$H:$H,MATCH($C541,NslpCepGroups!$C:$C,0)),""))</f>
        <v/>
      </c>
      <c r="L541" s="42" t="str">
        <f>IF($A541="","",IF($J541="X",IF(INDEX(NslpCepGroups!$F:$F,MATCH($C541,NslpCepGroups!$C:$C,0))=0,"Indiv. site",INDEX(NslpCepGroups!$F:$F,MATCH($C541,NslpCepGroups!$C:$C,0))),""))</f>
        <v/>
      </c>
      <c r="M541" s="42" t="str">
        <f>IF($A541="","",IF($J541="X",INDEX(NslpCepGroups!$I:$I,MATCH($C541,NslpCepGroups!$C:$C,0)),""))</f>
        <v/>
      </c>
      <c r="N541" s="46"/>
    </row>
    <row r="542" spans="1:14" x14ac:dyDescent="0.25">
      <c r="A542" s="25"/>
      <c r="B542" s="30" t="str">
        <f>IF($A542="","",INDEX('LEA-District wide'!$B:$B,MATCH($A542,'LEA-District wide'!$A:$A,0)))</f>
        <v/>
      </c>
      <c r="C542" s="26"/>
      <c r="D542" s="26"/>
      <c r="E542" s="6" t="str">
        <f>IF($A542="","",IFERROR(INDEX(CEPIdentifiedStudentsSummary!$D:$D,MATCH($C542,CEPIdentifiedStudentsSummary!$A:$A,0)),0))</f>
        <v/>
      </c>
      <c r="F542" s="6" t="str">
        <f>IF($A542="","",IFERROR(INDEX(CEPIdentifiedStudentsSummary!$C:$C,MATCH($C542,CEPIdentifiedStudentsSummary!$A:$A,0)),0))</f>
        <v/>
      </c>
      <c r="G542" s="5" t="str">
        <f t="shared" si="35"/>
        <v/>
      </c>
      <c r="H542" s="36" t="str">
        <f t="shared" si="33"/>
        <v/>
      </c>
      <c r="I542" s="36" t="str">
        <f t="shared" si="34"/>
        <v/>
      </c>
      <c r="J542" s="44" t="str">
        <f>IF(IFERROR(INDEX(NslpCepGroups!$E:$E,MATCH($C542,NslpCepGroups!$C:$C,0))="Special Assistance - CEP",FALSE),"X","")</f>
        <v/>
      </c>
      <c r="K542" s="42" t="str">
        <f>IF($A542="","",IF($J542="X",INDEX(NslpCepGroups!$H:$H,MATCH($C542,NslpCepGroups!$C:$C,0)),""))</f>
        <v/>
      </c>
      <c r="L542" s="42" t="str">
        <f>IF($A542="","",IF($J542="X",IF(INDEX(NslpCepGroups!$F:$F,MATCH($C542,NslpCepGroups!$C:$C,0))=0,"Indiv. site",INDEX(NslpCepGroups!$F:$F,MATCH($C542,NslpCepGroups!$C:$C,0))),""))</f>
        <v/>
      </c>
      <c r="M542" s="42" t="str">
        <f>IF($A542="","",IF($J542="X",INDEX(NslpCepGroups!$I:$I,MATCH($C542,NslpCepGroups!$C:$C,0)),""))</f>
        <v/>
      </c>
      <c r="N542" s="46"/>
    </row>
    <row r="543" spans="1:14" x14ac:dyDescent="0.25">
      <c r="A543" s="25"/>
      <c r="B543" s="30" t="str">
        <f>IF($A543="","",INDEX('LEA-District wide'!$B:$B,MATCH($A543,'LEA-District wide'!$A:$A,0)))</f>
        <v/>
      </c>
      <c r="C543" s="26"/>
      <c r="D543" s="26"/>
      <c r="E543" s="6" t="str">
        <f>IF($A543="","",IFERROR(INDEX(CEPIdentifiedStudentsSummary!$D:$D,MATCH($C543,CEPIdentifiedStudentsSummary!$A:$A,0)),0))</f>
        <v/>
      </c>
      <c r="F543" s="6" t="str">
        <f>IF($A543="","",IFERROR(INDEX(CEPIdentifiedStudentsSummary!$C:$C,MATCH($C543,CEPIdentifiedStudentsSummary!$A:$A,0)),0))</f>
        <v/>
      </c>
      <c r="G543" s="5" t="str">
        <f t="shared" si="35"/>
        <v/>
      </c>
      <c r="H543" s="36" t="str">
        <f t="shared" si="33"/>
        <v/>
      </c>
      <c r="I543" s="36" t="str">
        <f t="shared" si="34"/>
        <v/>
      </c>
      <c r="J543" s="44" t="str">
        <f>IF(IFERROR(INDEX(NslpCepGroups!$E:$E,MATCH($C543,NslpCepGroups!$C:$C,0))="Special Assistance - CEP",FALSE),"X","")</f>
        <v/>
      </c>
      <c r="K543" s="42" t="str">
        <f>IF($A543="","",IF($J543="X",INDEX(NslpCepGroups!$H:$H,MATCH($C543,NslpCepGroups!$C:$C,0)),""))</f>
        <v/>
      </c>
      <c r="L543" s="42" t="str">
        <f>IF($A543="","",IF($J543="X",IF(INDEX(NslpCepGroups!$F:$F,MATCH($C543,NslpCepGroups!$C:$C,0))=0,"Indiv. site",INDEX(NslpCepGroups!$F:$F,MATCH($C543,NslpCepGroups!$C:$C,0))),""))</f>
        <v/>
      </c>
      <c r="M543" s="42" t="str">
        <f>IF($A543="","",IF($J543="X",INDEX(NslpCepGroups!$I:$I,MATCH($C543,NslpCepGroups!$C:$C,0)),""))</f>
        <v/>
      </c>
      <c r="N543" s="46"/>
    </row>
    <row r="544" spans="1:14" x14ac:dyDescent="0.25">
      <c r="A544" s="25"/>
      <c r="B544" s="30" t="str">
        <f>IF($A544="","",INDEX('LEA-District wide'!$B:$B,MATCH($A544,'LEA-District wide'!$A:$A,0)))</f>
        <v/>
      </c>
      <c r="C544" s="26"/>
      <c r="D544" s="26"/>
      <c r="E544" s="6" t="str">
        <f>IF($A544="","",IFERROR(INDEX(CEPIdentifiedStudentsSummary!$D:$D,MATCH($C544,CEPIdentifiedStudentsSummary!$A:$A,0)),0))</f>
        <v/>
      </c>
      <c r="F544" s="6" t="str">
        <f>IF($A544="","",IFERROR(INDEX(CEPIdentifiedStudentsSummary!$C:$C,MATCH($C544,CEPIdentifiedStudentsSummary!$A:$A,0)),0))</f>
        <v/>
      </c>
      <c r="G544" s="5" t="str">
        <f t="shared" si="35"/>
        <v/>
      </c>
      <c r="H544" s="36" t="str">
        <f t="shared" si="33"/>
        <v/>
      </c>
      <c r="I544" s="36" t="str">
        <f t="shared" si="34"/>
        <v/>
      </c>
      <c r="J544" s="44" t="str">
        <f>IF(IFERROR(INDEX(NslpCepGroups!$E:$E,MATCH($C544,NslpCepGroups!$C:$C,0))="Special Assistance - CEP",FALSE),"X","")</f>
        <v/>
      </c>
      <c r="K544" s="42" t="str">
        <f>IF($A544="","",IF($J544="X",INDEX(NslpCepGroups!$H:$H,MATCH($C544,NslpCepGroups!$C:$C,0)),""))</f>
        <v/>
      </c>
      <c r="L544" s="42" t="str">
        <f>IF($A544="","",IF($J544="X",IF(INDEX(NslpCepGroups!$F:$F,MATCH($C544,NslpCepGroups!$C:$C,0))=0,"Indiv. site",INDEX(NslpCepGroups!$F:$F,MATCH($C544,NslpCepGroups!$C:$C,0))),""))</f>
        <v/>
      </c>
      <c r="M544" s="42" t="str">
        <f>IF($A544="","",IF($J544="X",INDEX(NslpCepGroups!$I:$I,MATCH($C544,NslpCepGroups!$C:$C,0)),""))</f>
        <v/>
      </c>
      <c r="N544" s="46"/>
    </row>
    <row r="545" spans="1:14" x14ac:dyDescent="0.25">
      <c r="A545" s="25"/>
      <c r="B545" s="30" t="str">
        <f>IF($A545="","",INDEX('LEA-District wide'!$B:$B,MATCH($A545,'LEA-District wide'!$A:$A,0)))</f>
        <v/>
      </c>
      <c r="C545" s="26"/>
      <c r="D545" s="26"/>
      <c r="E545" s="6" t="str">
        <f>IF($A545="","",IFERROR(INDEX(CEPIdentifiedStudentsSummary!$D:$D,MATCH($C545,CEPIdentifiedStudentsSummary!$A:$A,0)),0))</f>
        <v/>
      </c>
      <c r="F545" s="6" t="str">
        <f>IF($A545="","",IFERROR(INDEX(CEPIdentifiedStudentsSummary!$C:$C,MATCH($C545,CEPIdentifiedStudentsSummary!$A:$A,0)),0))</f>
        <v/>
      </c>
      <c r="G545" s="5" t="str">
        <f t="shared" si="35"/>
        <v/>
      </c>
      <c r="H545" s="36" t="str">
        <f t="shared" si="33"/>
        <v/>
      </c>
      <c r="I545" s="36" t="str">
        <f t="shared" si="34"/>
        <v/>
      </c>
      <c r="J545" s="44" t="str">
        <f>IF(IFERROR(INDEX(NslpCepGroups!$E:$E,MATCH($C545,NslpCepGroups!$C:$C,0))="Special Assistance - CEP",FALSE),"X","")</f>
        <v/>
      </c>
      <c r="K545" s="42" t="str">
        <f>IF($A545="","",IF($J545="X",INDEX(NslpCepGroups!$H:$H,MATCH($C545,NslpCepGroups!$C:$C,0)),""))</f>
        <v/>
      </c>
      <c r="L545" s="42" t="str">
        <f>IF($A545="","",IF($J545="X",IF(INDEX(NslpCepGroups!$F:$F,MATCH($C545,NslpCepGroups!$C:$C,0))=0,"Indiv. site",INDEX(NslpCepGroups!$F:$F,MATCH($C545,NslpCepGroups!$C:$C,0))),""))</f>
        <v/>
      </c>
      <c r="M545" s="42" t="str">
        <f>IF($A545="","",IF($J545="X",INDEX(NslpCepGroups!$I:$I,MATCH($C545,NslpCepGroups!$C:$C,0)),""))</f>
        <v/>
      </c>
      <c r="N545" s="46"/>
    </row>
    <row r="546" spans="1:14" x14ac:dyDescent="0.25">
      <c r="A546" s="25"/>
      <c r="B546" s="30" t="str">
        <f>IF($A546="","",INDEX('LEA-District wide'!$B:$B,MATCH($A546,'LEA-District wide'!$A:$A,0)))</f>
        <v/>
      </c>
      <c r="C546" s="26"/>
      <c r="D546" s="26"/>
      <c r="E546" s="6" t="str">
        <f>IF($A546="","",IFERROR(INDEX(CEPIdentifiedStudentsSummary!$D:$D,MATCH($C546,CEPIdentifiedStudentsSummary!$A:$A,0)),0))</f>
        <v/>
      </c>
      <c r="F546" s="6" t="str">
        <f>IF($A546="","",IFERROR(INDEX(CEPIdentifiedStudentsSummary!$C:$C,MATCH($C546,CEPIdentifiedStudentsSummary!$A:$A,0)),0))</f>
        <v/>
      </c>
      <c r="G546" s="5" t="str">
        <f t="shared" si="35"/>
        <v/>
      </c>
      <c r="H546" s="36" t="str">
        <f t="shared" si="33"/>
        <v/>
      </c>
      <c r="I546" s="36" t="str">
        <f t="shared" si="34"/>
        <v/>
      </c>
      <c r="J546" s="44" t="str">
        <f>IF(IFERROR(INDEX(NslpCepGroups!$E:$E,MATCH($C546,NslpCepGroups!$C:$C,0))="Special Assistance - CEP",FALSE),"X","")</f>
        <v/>
      </c>
      <c r="K546" s="42" t="str">
        <f>IF($A546="","",IF($J546="X",INDEX(NslpCepGroups!$H:$H,MATCH($C546,NslpCepGroups!$C:$C,0)),""))</f>
        <v/>
      </c>
      <c r="L546" s="42" t="str">
        <f>IF($A546="","",IF($J546="X",IF(INDEX(NslpCepGroups!$F:$F,MATCH($C546,NslpCepGroups!$C:$C,0))=0,"Indiv. site",INDEX(NslpCepGroups!$F:$F,MATCH($C546,NslpCepGroups!$C:$C,0))),""))</f>
        <v/>
      </c>
      <c r="M546" s="42" t="str">
        <f>IF($A546="","",IF($J546="X",INDEX(NslpCepGroups!$I:$I,MATCH($C546,NslpCepGroups!$C:$C,0)),""))</f>
        <v/>
      </c>
      <c r="N546" s="46"/>
    </row>
    <row r="547" spans="1:14" x14ac:dyDescent="0.25">
      <c r="A547" s="25"/>
      <c r="B547" s="30" t="str">
        <f>IF($A547="","",INDEX('LEA-District wide'!$B:$B,MATCH($A547,'LEA-District wide'!$A:$A,0)))</f>
        <v/>
      </c>
      <c r="C547" s="26"/>
      <c r="D547" s="26"/>
      <c r="E547" s="6" t="str">
        <f>IF($A547="","",IFERROR(INDEX(CEPIdentifiedStudentsSummary!$D:$D,MATCH($C547,CEPIdentifiedStudentsSummary!$A:$A,0)),0))</f>
        <v/>
      </c>
      <c r="F547" s="6" t="str">
        <f>IF($A547="","",IFERROR(INDEX(CEPIdentifiedStudentsSummary!$C:$C,MATCH($C547,CEPIdentifiedStudentsSummary!$A:$A,0)),0))</f>
        <v/>
      </c>
      <c r="G547" s="5" t="str">
        <f t="shared" si="35"/>
        <v/>
      </c>
      <c r="H547" s="36" t="str">
        <f t="shared" si="33"/>
        <v/>
      </c>
      <c r="I547" s="36" t="str">
        <f t="shared" si="34"/>
        <v/>
      </c>
      <c r="J547" s="44" t="str">
        <f>IF(IFERROR(INDEX(NslpCepGroups!$E:$E,MATCH($C547,NslpCepGroups!$C:$C,0))="Special Assistance - CEP",FALSE),"X","")</f>
        <v/>
      </c>
      <c r="K547" s="42" t="str">
        <f>IF($A547="","",IF($J547="X",INDEX(NslpCepGroups!$H:$H,MATCH($C547,NslpCepGroups!$C:$C,0)),""))</f>
        <v/>
      </c>
      <c r="L547" s="42" t="str">
        <f>IF($A547="","",IF($J547="X",IF(INDEX(NslpCepGroups!$F:$F,MATCH($C547,NslpCepGroups!$C:$C,0))=0,"Indiv. site",INDEX(NslpCepGroups!$F:$F,MATCH($C547,NslpCepGroups!$C:$C,0))),""))</f>
        <v/>
      </c>
      <c r="M547" s="42" t="str">
        <f>IF($A547="","",IF($J547="X",INDEX(NslpCepGroups!$I:$I,MATCH($C547,NslpCepGroups!$C:$C,0)),""))</f>
        <v/>
      </c>
      <c r="N547" s="46"/>
    </row>
    <row r="548" spans="1:14" x14ac:dyDescent="0.25">
      <c r="A548" s="25"/>
      <c r="B548" s="30" t="str">
        <f>IF($A548="","",INDEX('LEA-District wide'!$B:$B,MATCH($A548,'LEA-District wide'!$A:$A,0)))</f>
        <v/>
      </c>
      <c r="C548" s="26"/>
      <c r="D548" s="26"/>
      <c r="E548" s="6" t="str">
        <f>IF($A548="","",IFERROR(INDEX(CEPIdentifiedStudentsSummary!$D:$D,MATCH($C548,CEPIdentifiedStudentsSummary!$A:$A,0)),0))</f>
        <v/>
      </c>
      <c r="F548" s="6" t="str">
        <f>IF($A548="","",IFERROR(INDEX(CEPIdentifiedStudentsSummary!$C:$C,MATCH($C548,CEPIdentifiedStudentsSummary!$A:$A,0)),0))</f>
        <v/>
      </c>
      <c r="G548" s="5" t="str">
        <f t="shared" si="35"/>
        <v/>
      </c>
      <c r="H548" s="36" t="str">
        <f t="shared" si="33"/>
        <v/>
      </c>
      <c r="I548" s="36" t="str">
        <f t="shared" si="34"/>
        <v/>
      </c>
      <c r="J548" s="44" t="str">
        <f>IF(IFERROR(INDEX(NslpCepGroups!$E:$E,MATCH($C548,NslpCepGroups!$C:$C,0))="Special Assistance - CEP",FALSE),"X","")</f>
        <v/>
      </c>
      <c r="K548" s="42" t="str">
        <f>IF($A548="","",IF($J548="X",INDEX(NslpCepGroups!$H:$H,MATCH($C548,NslpCepGroups!$C:$C,0)),""))</f>
        <v/>
      </c>
      <c r="L548" s="42" t="str">
        <f>IF($A548="","",IF($J548="X",IF(INDEX(NslpCepGroups!$F:$F,MATCH($C548,NslpCepGroups!$C:$C,0))=0,"Indiv. site",INDEX(NslpCepGroups!$F:$F,MATCH($C548,NslpCepGroups!$C:$C,0))),""))</f>
        <v/>
      </c>
      <c r="M548" s="42" t="str">
        <f>IF($A548="","",IF($J548="X",INDEX(NslpCepGroups!$I:$I,MATCH($C548,NslpCepGroups!$C:$C,0)),""))</f>
        <v/>
      </c>
      <c r="N548" s="46"/>
    </row>
    <row r="549" spans="1:14" x14ac:dyDescent="0.25">
      <c r="A549" s="25"/>
      <c r="B549" s="30" t="str">
        <f>IF($A549="","",INDEX('LEA-District wide'!$B:$B,MATCH($A549,'LEA-District wide'!$A:$A,0)))</f>
        <v/>
      </c>
      <c r="C549" s="26"/>
      <c r="D549" s="26"/>
      <c r="E549" s="6" t="str">
        <f>IF($A549="","",IFERROR(INDEX(CEPIdentifiedStudentsSummary!$D:$D,MATCH($C549,CEPIdentifiedStudentsSummary!$A:$A,0)),0))</f>
        <v/>
      </c>
      <c r="F549" s="6" t="str">
        <f>IF($A549="","",IFERROR(INDEX(CEPIdentifiedStudentsSummary!$C:$C,MATCH($C549,CEPIdentifiedStudentsSummary!$A:$A,0)),0))</f>
        <v/>
      </c>
      <c r="G549" s="5" t="str">
        <f t="shared" si="35"/>
        <v/>
      </c>
      <c r="H549" s="36" t="str">
        <f t="shared" si="33"/>
        <v/>
      </c>
      <c r="I549" s="36" t="str">
        <f t="shared" si="34"/>
        <v/>
      </c>
      <c r="J549" s="44" t="str">
        <f>IF(IFERROR(INDEX(NslpCepGroups!$E:$E,MATCH($C549,NslpCepGroups!$C:$C,0))="Special Assistance - CEP",FALSE),"X","")</f>
        <v/>
      </c>
      <c r="K549" s="42" t="str">
        <f>IF($A549="","",IF($J549="X",INDEX(NslpCepGroups!$H:$H,MATCH($C549,NslpCepGroups!$C:$C,0)),""))</f>
        <v/>
      </c>
      <c r="L549" s="42" t="str">
        <f>IF($A549="","",IF($J549="X",IF(INDEX(NslpCepGroups!$F:$F,MATCH($C549,NslpCepGroups!$C:$C,0))=0,"Indiv. site",INDEX(NslpCepGroups!$F:$F,MATCH($C549,NslpCepGroups!$C:$C,0))),""))</f>
        <v/>
      </c>
      <c r="M549" s="42" t="str">
        <f>IF($A549="","",IF($J549="X",INDEX(NslpCepGroups!$I:$I,MATCH($C549,NslpCepGroups!$C:$C,0)),""))</f>
        <v/>
      </c>
      <c r="N549" s="46"/>
    </row>
    <row r="550" spans="1:14" x14ac:dyDescent="0.25">
      <c r="A550" s="25"/>
      <c r="B550" s="30" t="str">
        <f>IF($A550="","",INDEX('LEA-District wide'!$B:$B,MATCH($A550,'LEA-District wide'!$A:$A,0)))</f>
        <v/>
      </c>
      <c r="C550" s="26"/>
      <c r="D550" s="26"/>
      <c r="E550" s="6" t="str">
        <f>IF($A550="","",IFERROR(INDEX(CEPIdentifiedStudentsSummary!$D:$D,MATCH($C550,CEPIdentifiedStudentsSummary!$A:$A,0)),0))</f>
        <v/>
      </c>
      <c r="F550" s="6" t="str">
        <f>IF($A550="","",IFERROR(INDEX(CEPIdentifiedStudentsSummary!$C:$C,MATCH($C550,CEPIdentifiedStudentsSummary!$A:$A,0)),0))</f>
        <v/>
      </c>
      <c r="G550" s="5" t="str">
        <f t="shared" si="35"/>
        <v/>
      </c>
      <c r="H550" s="36" t="str">
        <f t="shared" si="33"/>
        <v/>
      </c>
      <c r="I550" s="36" t="str">
        <f t="shared" si="34"/>
        <v/>
      </c>
      <c r="J550" s="44" t="str">
        <f>IF(IFERROR(INDEX(NslpCepGroups!$E:$E,MATCH($C550,NslpCepGroups!$C:$C,0))="Special Assistance - CEP",FALSE),"X","")</f>
        <v/>
      </c>
      <c r="K550" s="42" t="str">
        <f>IF($A550="","",IF($J550="X",INDEX(NslpCepGroups!$H:$H,MATCH($C550,NslpCepGroups!$C:$C,0)),""))</f>
        <v/>
      </c>
      <c r="L550" s="42" t="str">
        <f>IF($A550="","",IF($J550="X",IF(INDEX(NslpCepGroups!$F:$F,MATCH($C550,NslpCepGroups!$C:$C,0))=0,"Indiv. site",INDEX(NslpCepGroups!$F:$F,MATCH($C550,NslpCepGroups!$C:$C,0))),""))</f>
        <v/>
      </c>
      <c r="M550" s="42" t="str">
        <f>IF($A550="","",IF($J550="X",INDEX(NslpCepGroups!$I:$I,MATCH($C550,NslpCepGroups!$C:$C,0)),""))</f>
        <v/>
      </c>
      <c r="N550" s="46"/>
    </row>
    <row r="551" spans="1:14" x14ac:dyDescent="0.25">
      <c r="A551" s="25"/>
      <c r="B551" s="30" t="str">
        <f>IF($A551="","",INDEX('LEA-District wide'!$B:$B,MATCH($A551,'LEA-District wide'!$A:$A,0)))</f>
        <v/>
      </c>
      <c r="C551" s="26"/>
      <c r="D551" s="26"/>
      <c r="E551" s="6" t="str">
        <f>IF($A551="","",IFERROR(INDEX(CEPIdentifiedStudentsSummary!$D:$D,MATCH($C551,CEPIdentifiedStudentsSummary!$A:$A,0)),0))</f>
        <v/>
      </c>
      <c r="F551" s="6" t="str">
        <f>IF($A551="","",IFERROR(INDEX(CEPIdentifiedStudentsSummary!$C:$C,MATCH($C551,CEPIdentifiedStudentsSummary!$A:$A,0)),0))</f>
        <v/>
      </c>
      <c r="G551" s="5" t="str">
        <f t="shared" si="35"/>
        <v/>
      </c>
      <c r="H551" s="36" t="str">
        <f t="shared" si="33"/>
        <v/>
      </c>
      <c r="I551" s="36" t="str">
        <f t="shared" si="34"/>
        <v/>
      </c>
      <c r="J551" s="44" t="str">
        <f>IF(IFERROR(INDEX(NslpCepGroups!$E:$E,MATCH($C551,NslpCepGroups!$C:$C,0))="Special Assistance - CEP",FALSE),"X","")</f>
        <v/>
      </c>
      <c r="K551" s="42" t="str">
        <f>IF($A551="","",IF($J551="X",INDEX(NslpCepGroups!$H:$H,MATCH($C551,NslpCepGroups!$C:$C,0)),""))</f>
        <v/>
      </c>
      <c r="L551" s="42" t="str">
        <f>IF($A551="","",IF($J551="X",IF(INDEX(NslpCepGroups!$F:$F,MATCH($C551,NslpCepGroups!$C:$C,0))=0,"Indiv. site",INDEX(NslpCepGroups!$F:$F,MATCH($C551,NslpCepGroups!$C:$C,0))),""))</f>
        <v/>
      </c>
      <c r="M551" s="42" t="str">
        <f>IF($A551="","",IF($J551="X",INDEX(NslpCepGroups!$I:$I,MATCH($C551,NslpCepGroups!$C:$C,0)),""))</f>
        <v/>
      </c>
      <c r="N551" s="46"/>
    </row>
    <row r="552" spans="1:14" x14ac:dyDescent="0.25">
      <c r="A552" s="25"/>
      <c r="B552" s="30" t="str">
        <f>IF($A552="","",INDEX('LEA-District wide'!$B:$B,MATCH($A552,'LEA-District wide'!$A:$A,0)))</f>
        <v/>
      </c>
      <c r="C552" s="26"/>
      <c r="D552" s="26"/>
      <c r="E552" s="6" t="str">
        <f>IF($A552="","",IFERROR(INDEX(CEPIdentifiedStudentsSummary!$D:$D,MATCH($C552,CEPIdentifiedStudentsSummary!$A:$A,0)),0))</f>
        <v/>
      </c>
      <c r="F552" s="6" t="str">
        <f>IF($A552="","",IFERROR(INDEX(CEPIdentifiedStudentsSummary!$C:$C,MATCH($C552,CEPIdentifiedStudentsSummary!$A:$A,0)),0))</f>
        <v/>
      </c>
      <c r="G552" s="5" t="str">
        <f t="shared" si="35"/>
        <v/>
      </c>
      <c r="H552" s="36" t="str">
        <f t="shared" si="33"/>
        <v/>
      </c>
      <c r="I552" s="36" t="str">
        <f t="shared" si="34"/>
        <v/>
      </c>
      <c r="J552" s="44" t="str">
        <f>IF(IFERROR(INDEX(NslpCepGroups!$E:$E,MATCH($C552,NslpCepGroups!$C:$C,0))="Special Assistance - CEP",FALSE),"X","")</f>
        <v/>
      </c>
      <c r="K552" s="42" t="str">
        <f>IF($A552="","",IF($J552="X",INDEX(NslpCepGroups!$H:$H,MATCH($C552,NslpCepGroups!$C:$C,0)),""))</f>
        <v/>
      </c>
      <c r="L552" s="42" t="str">
        <f>IF($A552="","",IF($J552="X",IF(INDEX(NslpCepGroups!$F:$F,MATCH($C552,NslpCepGroups!$C:$C,0))=0,"Indiv. site",INDEX(NslpCepGroups!$F:$F,MATCH($C552,NslpCepGroups!$C:$C,0))),""))</f>
        <v/>
      </c>
      <c r="M552" s="42" t="str">
        <f>IF($A552="","",IF($J552="X",INDEX(NslpCepGroups!$I:$I,MATCH($C552,NslpCepGroups!$C:$C,0)),""))</f>
        <v/>
      </c>
      <c r="N552" s="46"/>
    </row>
    <row r="553" spans="1:14" x14ac:dyDescent="0.25">
      <c r="A553" s="25"/>
      <c r="B553" s="30" t="str">
        <f>IF($A553="","",INDEX('LEA-District wide'!$B:$B,MATCH($A553,'LEA-District wide'!$A:$A,0)))</f>
        <v/>
      </c>
      <c r="C553" s="26"/>
      <c r="D553" s="26"/>
      <c r="E553" s="6" t="str">
        <f>IF($A553="","",IFERROR(INDEX(CEPIdentifiedStudentsSummary!$D:$D,MATCH($C553,CEPIdentifiedStudentsSummary!$A:$A,0)),0))</f>
        <v/>
      </c>
      <c r="F553" s="6" t="str">
        <f>IF($A553="","",IFERROR(INDEX(CEPIdentifiedStudentsSummary!$C:$C,MATCH($C553,CEPIdentifiedStudentsSummary!$A:$A,0)),0))</f>
        <v/>
      </c>
      <c r="G553" s="5" t="str">
        <f t="shared" si="35"/>
        <v/>
      </c>
      <c r="H553" s="36" t="str">
        <f t="shared" si="33"/>
        <v/>
      </c>
      <c r="I553" s="36" t="str">
        <f t="shared" si="34"/>
        <v/>
      </c>
      <c r="J553" s="44" t="str">
        <f>IF(IFERROR(INDEX(NslpCepGroups!$E:$E,MATCH($C553,NslpCepGroups!$C:$C,0))="Special Assistance - CEP",FALSE),"X","")</f>
        <v/>
      </c>
      <c r="K553" s="42" t="str">
        <f>IF($A553="","",IF($J553="X",INDEX(NslpCepGroups!$H:$H,MATCH($C553,NslpCepGroups!$C:$C,0)),""))</f>
        <v/>
      </c>
      <c r="L553" s="42" t="str">
        <f>IF($A553="","",IF($J553="X",IF(INDEX(NslpCepGroups!$F:$F,MATCH($C553,NslpCepGroups!$C:$C,0))=0,"Indiv. site",INDEX(NslpCepGroups!$F:$F,MATCH($C553,NslpCepGroups!$C:$C,0))),""))</f>
        <v/>
      </c>
      <c r="M553" s="42" t="str">
        <f>IF($A553="","",IF($J553="X",INDEX(NslpCepGroups!$I:$I,MATCH($C553,NslpCepGroups!$C:$C,0)),""))</f>
        <v/>
      </c>
      <c r="N553" s="46"/>
    </row>
    <row r="554" spans="1:14" x14ac:dyDescent="0.25">
      <c r="A554" s="25"/>
      <c r="B554" s="30" t="str">
        <f>IF($A554="","",INDEX('LEA-District wide'!$B:$B,MATCH($A554,'LEA-District wide'!$A:$A,0)))</f>
        <v/>
      </c>
      <c r="C554" s="26"/>
      <c r="D554" s="26"/>
      <c r="E554" s="6" t="str">
        <f>IF($A554="","",IFERROR(INDEX(CEPIdentifiedStudentsSummary!$D:$D,MATCH($C554,CEPIdentifiedStudentsSummary!$A:$A,0)),0))</f>
        <v/>
      </c>
      <c r="F554" s="6" t="str">
        <f>IF($A554="","",IFERROR(INDEX(CEPIdentifiedStudentsSummary!$C:$C,MATCH($C554,CEPIdentifiedStudentsSummary!$A:$A,0)),0))</f>
        <v/>
      </c>
      <c r="G554" s="5" t="str">
        <f t="shared" si="35"/>
        <v/>
      </c>
      <c r="H554" s="36" t="str">
        <f t="shared" si="33"/>
        <v/>
      </c>
      <c r="I554" s="36" t="str">
        <f t="shared" si="34"/>
        <v/>
      </c>
      <c r="J554" s="44" t="str">
        <f>IF(IFERROR(INDEX(NslpCepGroups!$E:$E,MATCH($C554,NslpCepGroups!$C:$C,0))="Special Assistance - CEP",FALSE),"X","")</f>
        <v/>
      </c>
      <c r="K554" s="42" t="str">
        <f>IF($A554="","",IF($J554="X",INDEX(NslpCepGroups!$H:$H,MATCH($C554,NslpCepGroups!$C:$C,0)),""))</f>
        <v/>
      </c>
      <c r="L554" s="42" t="str">
        <f>IF($A554="","",IF($J554="X",IF(INDEX(NslpCepGroups!$F:$F,MATCH($C554,NslpCepGroups!$C:$C,0))=0,"Indiv. site",INDEX(NslpCepGroups!$F:$F,MATCH($C554,NslpCepGroups!$C:$C,0))),""))</f>
        <v/>
      </c>
      <c r="M554" s="42" t="str">
        <f>IF($A554="","",IF($J554="X",INDEX(NslpCepGroups!$I:$I,MATCH($C554,NslpCepGroups!$C:$C,0)),""))</f>
        <v/>
      </c>
      <c r="N554" s="46"/>
    </row>
    <row r="555" spans="1:14" x14ac:dyDescent="0.25">
      <c r="A555" s="25"/>
      <c r="B555" s="30" t="str">
        <f>IF($A555="","",INDEX('LEA-District wide'!$B:$B,MATCH($A555,'LEA-District wide'!$A:$A,0)))</f>
        <v/>
      </c>
      <c r="C555" s="26"/>
      <c r="D555" s="26"/>
      <c r="E555" s="6" t="str">
        <f>IF($A555="","",IFERROR(INDEX(CEPIdentifiedStudentsSummary!$D:$D,MATCH($C555,CEPIdentifiedStudentsSummary!$A:$A,0)),0))</f>
        <v/>
      </c>
      <c r="F555" s="6" t="str">
        <f>IF($A555="","",IFERROR(INDEX(CEPIdentifiedStudentsSummary!$C:$C,MATCH($C555,CEPIdentifiedStudentsSummary!$A:$A,0)),0))</f>
        <v/>
      </c>
      <c r="G555" s="5" t="str">
        <f t="shared" si="35"/>
        <v/>
      </c>
      <c r="H555" s="36" t="str">
        <f t="shared" si="33"/>
        <v/>
      </c>
      <c r="I555" s="36" t="str">
        <f t="shared" si="34"/>
        <v/>
      </c>
      <c r="J555" s="44" t="str">
        <f>IF(IFERROR(INDEX(NslpCepGroups!$E:$E,MATCH($C555,NslpCepGroups!$C:$C,0))="Special Assistance - CEP",FALSE),"X","")</f>
        <v/>
      </c>
      <c r="K555" s="42" t="str">
        <f>IF($A555="","",IF($J555="X",INDEX(NslpCepGroups!$H:$H,MATCH($C555,NslpCepGroups!$C:$C,0)),""))</f>
        <v/>
      </c>
      <c r="L555" s="42" t="str">
        <f>IF($A555="","",IF($J555="X",IF(INDEX(NslpCepGroups!$F:$F,MATCH($C555,NslpCepGroups!$C:$C,0))=0,"Indiv. site",INDEX(NslpCepGroups!$F:$F,MATCH($C555,NslpCepGroups!$C:$C,0))),""))</f>
        <v/>
      </c>
      <c r="M555" s="42" t="str">
        <f>IF($A555="","",IF($J555="X",INDEX(NslpCepGroups!$I:$I,MATCH($C555,NslpCepGroups!$C:$C,0)),""))</f>
        <v/>
      </c>
      <c r="N555" s="46"/>
    </row>
    <row r="556" spans="1:14" x14ac:dyDescent="0.25">
      <c r="A556" s="25"/>
      <c r="B556" s="30" t="str">
        <f>IF($A556="","",INDEX('LEA-District wide'!$B:$B,MATCH($A556,'LEA-District wide'!$A:$A,0)))</f>
        <v/>
      </c>
      <c r="C556" s="26"/>
      <c r="D556" s="26"/>
      <c r="E556" s="6" t="str">
        <f>IF($A556="","",IFERROR(INDEX(CEPIdentifiedStudentsSummary!$D:$D,MATCH($C556,CEPIdentifiedStudentsSummary!$A:$A,0)),0))</f>
        <v/>
      </c>
      <c r="F556" s="6" t="str">
        <f>IF($A556="","",IFERROR(INDEX(CEPIdentifiedStudentsSummary!$C:$C,MATCH($C556,CEPIdentifiedStudentsSummary!$A:$A,0)),0))</f>
        <v/>
      </c>
      <c r="G556" s="5" t="str">
        <f t="shared" si="35"/>
        <v/>
      </c>
      <c r="H556" s="36" t="str">
        <f t="shared" si="33"/>
        <v/>
      </c>
      <c r="I556" s="36" t="str">
        <f t="shared" si="34"/>
        <v/>
      </c>
      <c r="J556" s="44" t="str">
        <f>IF(IFERROR(INDEX(NslpCepGroups!$E:$E,MATCH($C556,NslpCepGroups!$C:$C,0))="Special Assistance - CEP",FALSE),"X","")</f>
        <v/>
      </c>
      <c r="K556" s="42" t="str">
        <f>IF($A556="","",IF($J556="X",INDEX(NslpCepGroups!$H:$H,MATCH($C556,NslpCepGroups!$C:$C,0)),""))</f>
        <v/>
      </c>
      <c r="L556" s="42" t="str">
        <f>IF($A556="","",IF($J556="X",IF(INDEX(NslpCepGroups!$F:$F,MATCH($C556,NslpCepGroups!$C:$C,0))=0,"Indiv. site",INDEX(NslpCepGroups!$F:$F,MATCH($C556,NslpCepGroups!$C:$C,0))),""))</f>
        <v/>
      </c>
      <c r="M556" s="42" t="str">
        <f>IF($A556="","",IF($J556="X",INDEX(NslpCepGroups!$I:$I,MATCH($C556,NslpCepGroups!$C:$C,0)),""))</f>
        <v/>
      </c>
      <c r="N556" s="46"/>
    </row>
    <row r="557" spans="1:14" x14ac:dyDescent="0.25">
      <c r="A557" s="25"/>
      <c r="B557" s="30" t="str">
        <f>IF($A557="","",INDEX('LEA-District wide'!$B:$B,MATCH($A557,'LEA-District wide'!$A:$A,0)))</f>
        <v/>
      </c>
      <c r="C557" s="26"/>
      <c r="D557" s="26"/>
      <c r="E557" s="6" t="str">
        <f>IF($A557="","",IFERROR(INDEX(CEPIdentifiedStudentsSummary!$D:$D,MATCH($C557,CEPIdentifiedStudentsSummary!$A:$A,0)),0))</f>
        <v/>
      </c>
      <c r="F557" s="6" t="str">
        <f>IF($A557="","",IFERROR(INDEX(CEPIdentifiedStudentsSummary!$C:$C,MATCH($C557,CEPIdentifiedStudentsSummary!$A:$A,0)),0))</f>
        <v/>
      </c>
      <c r="G557" s="5" t="str">
        <f t="shared" si="35"/>
        <v/>
      </c>
      <c r="H557" s="36" t="str">
        <f t="shared" si="33"/>
        <v/>
      </c>
      <c r="I557" s="36" t="str">
        <f t="shared" si="34"/>
        <v/>
      </c>
      <c r="J557" s="44" t="str">
        <f>IF(IFERROR(INDEX(NslpCepGroups!$E:$E,MATCH($C557,NslpCepGroups!$C:$C,0))="Special Assistance - CEP",FALSE),"X","")</f>
        <v/>
      </c>
      <c r="K557" s="42" t="str">
        <f>IF($A557="","",IF($J557="X",INDEX(NslpCepGroups!$H:$H,MATCH($C557,NslpCepGroups!$C:$C,0)),""))</f>
        <v/>
      </c>
      <c r="L557" s="42" t="str">
        <f>IF($A557="","",IF($J557="X",IF(INDEX(NslpCepGroups!$F:$F,MATCH($C557,NslpCepGroups!$C:$C,0))=0,"Indiv. site",INDEX(NslpCepGroups!$F:$F,MATCH($C557,NslpCepGroups!$C:$C,0))),""))</f>
        <v/>
      </c>
      <c r="M557" s="42" t="str">
        <f>IF($A557="","",IF($J557="X",INDEX(NslpCepGroups!$I:$I,MATCH($C557,NslpCepGroups!$C:$C,0)),""))</f>
        <v/>
      </c>
      <c r="N557" s="46"/>
    </row>
    <row r="558" spans="1:14" x14ac:dyDescent="0.25">
      <c r="A558" s="25"/>
      <c r="B558" s="30" t="str">
        <f>IF($A558="","",INDEX('LEA-District wide'!$B:$B,MATCH($A558,'LEA-District wide'!$A:$A,0)))</f>
        <v/>
      </c>
      <c r="C558" s="26"/>
      <c r="D558" s="26"/>
      <c r="E558" s="6" t="str">
        <f>IF($A558="","",IFERROR(INDEX(CEPIdentifiedStudentsSummary!$D:$D,MATCH($C558,CEPIdentifiedStudentsSummary!$A:$A,0)),0))</f>
        <v/>
      </c>
      <c r="F558" s="6" t="str">
        <f>IF($A558="","",IFERROR(INDEX(CEPIdentifiedStudentsSummary!$C:$C,MATCH($C558,CEPIdentifiedStudentsSummary!$A:$A,0)),0))</f>
        <v/>
      </c>
      <c r="G558" s="5" t="str">
        <f t="shared" si="35"/>
        <v/>
      </c>
      <c r="H558" s="36" t="str">
        <f t="shared" si="33"/>
        <v/>
      </c>
      <c r="I558" s="36" t="str">
        <f t="shared" si="34"/>
        <v/>
      </c>
      <c r="J558" s="44" t="str">
        <f>IF(IFERROR(INDEX(NslpCepGroups!$E:$E,MATCH($C558,NslpCepGroups!$C:$C,0))="Special Assistance - CEP",FALSE),"X","")</f>
        <v/>
      </c>
      <c r="K558" s="42" t="str">
        <f>IF($A558="","",IF($J558="X",INDEX(NslpCepGroups!$H:$H,MATCH($C558,NslpCepGroups!$C:$C,0)),""))</f>
        <v/>
      </c>
      <c r="L558" s="42" t="str">
        <f>IF($A558="","",IF($J558="X",IF(INDEX(NslpCepGroups!$F:$F,MATCH($C558,NslpCepGroups!$C:$C,0))=0,"Indiv. site",INDEX(NslpCepGroups!$F:$F,MATCH($C558,NslpCepGroups!$C:$C,0))),""))</f>
        <v/>
      </c>
      <c r="M558" s="42" t="str">
        <f>IF($A558="","",IF($J558="X",INDEX(NslpCepGroups!$I:$I,MATCH($C558,NslpCepGroups!$C:$C,0)),""))</f>
        <v/>
      </c>
      <c r="N558" s="46"/>
    </row>
    <row r="559" spans="1:14" x14ac:dyDescent="0.25">
      <c r="A559" s="25"/>
      <c r="B559" s="30" t="str">
        <f>IF($A559="","",INDEX('LEA-District wide'!$B:$B,MATCH($A559,'LEA-District wide'!$A:$A,0)))</f>
        <v/>
      </c>
      <c r="C559" s="26"/>
      <c r="D559" s="26"/>
      <c r="E559" s="6" t="str">
        <f>IF($A559="","",IFERROR(INDEX(CEPIdentifiedStudentsSummary!$D:$D,MATCH($C559,CEPIdentifiedStudentsSummary!$A:$A,0)),0))</f>
        <v/>
      </c>
      <c r="F559" s="6" t="str">
        <f>IF($A559="","",IFERROR(INDEX(CEPIdentifiedStudentsSummary!$C:$C,MATCH($C559,CEPIdentifiedStudentsSummary!$A:$A,0)),0))</f>
        <v/>
      </c>
      <c r="G559" s="5" t="str">
        <f t="shared" si="35"/>
        <v/>
      </c>
      <c r="H559" s="36" t="str">
        <f t="shared" si="33"/>
        <v/>
      </c>
      <c r="I559" s="36" t="str">
        <f t="shared" si="34"/>
        <v/>
      </c>
      <c r="J559" s="44" t="str">
        <f>IF(IFERROR(INDEX(NslpCepGroups!$E:$E,MATCH($C559,NslpCepGroups!$C:$C,0))="Special Assistance - CEP",FALSE),"X","")</f>
        <v/>
      </c>
      <c r="K559" s="42" t="str">
        <f>IF($A559="","",IF($J559="X",INDEX(NslpCepGroups!$H:$H,MATCH($C559,NslpCepGroups!$C:$C,0)),""))</f>
        <v/>
      </c>
      <c r="L559" s="42" t="str">
        <f>IF($A559="","",IF($J559="X",IF(INDEX(NslpCepGroups!$F:$F,MATCH($C559,NslpCepGroups!$C:$C,0))=0,"Indiv. site",INDEX(NslpCepGroups!$F:$F,MATCH($C559,NslpCepGroups!$C:$C,0))),""))</f>
        <v/>
      </c>
      <c r="M559" s="42" t="str">
        <f>IF($A559="","",IF($J559="X",INDEX(NslpCepGroups!$I:$I,MATCH($C559,NslpCepGroups!$C:$C,0)),""))</f>
        <v/>
      </c>
      <c r="N559" s="46"/>
    </row>
    <row r="560" spans="1:14" x14ac:dyDescent="0.25">
      <c r="A560" s="25"/>
      <c r="B560" s="30" t="str">
        <f>IF($A560="","",INDEX('LEA-District wide'!$B:$B,MATCH($A560,'LEA-District wide'!$A:$A,0)))</f>
        <v/>
      </c>
      <c r="C560" s="26"/>
      <c r="D560" s="26"/>
      <c r="E560" s="6" t="str">
        <f>IF($A560="","",IFERROR(INDEX(CEPIdentifiedStudentsSummary!$D:$D,MATCH($C560,CEPIdentifiedStudentsSummary!$A:$A,0)),0))</f>
        <v/>
      </c>
      <c r="F560" s="6" t="str">
        <f>IF($A560="","",IFERROR(INDEX(CEPIdentifiedStudentsSummary!$C:$C,MATCH($C560,CEPIdentifiedStudentsSummary!$A:$A,0)),0))</f>
        <v/>
      </c>
      <c r="G560" s="5" t="str">
        <f t="shared" si="35"/>
        <v/>
      </c>
      <c r="H560" s="36" t="str">
        <f t="shared" si="33"/>
        <v/>
      </c>
      <c r="I560" s="36" t="str">
        <f t="shared" si="34"/>
        <v/>
      </c>
      <c r="J560" s="44" t="str">
        <f>IF(IFERROR(INDEX(NslpCepGroups!$E:$E,MATCH($C560,NslpCepGroups!$C:$C,0))="Special Assistance - CEP",FALSE),"X","")</f>
        <v/>
      </c>
      <c r="K560" s="42" t="str">
        <f>IF($A560="","",IF($J560="X",INDEX(NslpCepGroups!$H:$H,MATCH($C560,NslpCepGroups!$C:$C,0)),""))</f>
        <v/>
      </c>
      <c r="L560" s="42" t="str">
        <f>IF($A560="","",IF($J560="X",IF(INDEX(NslpCepGroups!$F:$F,MATCH($C560,NslpCepGroups!$C:$C,0))=0,"Indiv. site",INDEX(NslpCepGroups!$F:$F,MATCH($C560,NslpCepGroups!$C:$C,0))),""))</f>
        <v/>
      </c>
      <c r="M560" s="42" t="str">
        <f>IF($A560="","",IF($J560="X",INDEX(NslpCepGroups!$I:$I,MATCH($C560,NslpCepGroups!$C:$C,0)),""))</f>
        <v/>
      </c>
      <c r="N560" s="46"/>
    </row>
    <row r="561" spans="1:14" x14ac:dyDescent="0.25">
      <c r="A561" s="25"/>
      <c r="B561" s="30" t="str">
        <f>IF($A561="","",INDEX('LEA-District wide'!$B:$B,MATCH($A561,'LEA-District wide'!$A:$A,0)))</f>
        <v/>
      </c>
      <c r="C561" s="26"/>
      <c r="D561" s="26"/>
      <c r="E561" s="6" t="str">
        <f>IF($A561="","",IFERROR(INDEX(CEPIdentifiedStudentsSummary!$D:$D,MATCH($C561,CEPIdentifiedStudentsSummary!$A:$A,0)),0))</f>
        <v/>
      </c>
      <c r="F561" s="6" t="str">
        <f>IF($A561="","",IFERROR(INDEX(CEPIdentifiedStudentsSummary!$C:$C,MATCH($C561,CEPIdentifiedStudentsSummary!$A:$A,0)),0))</f>
        <v/>
      </c>
      <c r="G561" s="5" t="str">
        <f t="shared" si="35"/>
        <v/>
      </c>
      <c r="H561" s="36" t="str">
        <f t="shared" si="33"/>
        <v/>
      </c>
      <c r="I561" s="36" t="str">
        <f t="shared" si="34"/>
        <v/>
      </c>
      <c r="J561" s="44" t="str">
        <f>IF(IFERROR(INDEX(NslpCepGroups!$E:$E,MATCH($C561,NslpCepGroups!$C:$C,0))="Special Assistance - CEP",FALSE),"X","")</f>
        <v/>
      </c>
      <c r="K561" s="42" t="str">
        <f>IF($A561="","",IF($J561="X",INDEX(NslpCepGroups!$H:$H,MATCH($C561,NslpCepGroups!$C:$C,0)),""))</f>
        <v/>
      </c>
      <c r="L561" s="42" t="str">
        <f>IF($A561="","",IF($J561="X",IF(INDEX(NslpCepGroups!$F:$F,MATCH($C561,NslpCepGroups!$C:$C,0))=0,"Indiv. site",INDEX(NslpCepGroups!$F:$F,MATCH($C561,NslpCepGroups!$C:$C,0))),""))</f>
        <v/>
      </c>
      <c r="M561" s="42" t="str">
        <f>IF($A561="","",IF($J561="X",INDEX(NslpCepGroups!$I:$I,MATCH($C561,NslpCepGroups!$C:$C,0)),""))</f>
        <v/>
      </c>
      <c r="N561" s="46"/>
    </row>
    <row r="562" spans="1:14" x14ac:dyDescent="0.25">
      <c r="A562" s="25"/>
      <c r="B562" s="30" t="str">
        <f>IF($A562="","",INDEX('LEA-District wide'!$B:$B,MATCH($A562,'LEA-District wide'!$A:$A,0)))</f>
        <v/>
      </c>
      <c r="C562" s="26"/>
      <c r="D562" s="26"/>
      <c r="E562" s="6" t="str">
        <f>IF($A562="","",IFERROR(INDEX(CEPIdentifiedStudentsSummary!$D:$D,MATCH($C562,CEPIdentifiedStudentsSummary!$A:$A,0)),0))</f>
        <v/>
      </c>
      <c r="F562" s="6" t="str">
        <f>IF($A562="","",IFERROR(INDEX(CEPIdentifiedStudentsSummary!$C:$C,MATCH($C562,CEPIdentifiedStudentsSummary!$A:$A,0)),0))</f>
        <v/>
      </c>
      <c r="G562" s="5" t="str">
        <f t="shared" si="35"/>
        <v/>
      </c>
      <c r="H562" s="36" t="str">
        <f t="shared" si="33"/>
        <v/>
      </c>
      <c r="I562" s="36" t="str">
        <f t="shared" si="34"/>
        <v/>
      </c>
      <c r="J562" s="44" t="str">
        <f>IF(IFERROR(INDEX(NslpCepGroups!$E:$E,MATCH($C562,NslpCepGroups!$C:$C,0))="Special Assistance - CEP",FALSE),"X","")</f>
        <v/>
      </c>
      <c r="K562" s="42" t="str">
        <f>IF($A562="","",IF($J562="X",INDEX(NslpCepGroups!$H:$H,MATCH($C562,NslpCepGroups!$C:$C,0)),""))</f>
        <v/>
      </c>
      <c r="L562" s="42" t="str">
        <f>IF($A562="","",IF($J562="X",IF(INDEX(NslpCepGroups!$F:$F,MATCH($C562,NslpCepGroups!$C:$C,0))=0,"Indiv. site",INDEX(NslpCepGroups!$F:$F,MATCH($C562,NslpCepGroups!$C:$C,0))),""))</f>
        <v/>
      </c>
      <c r="M562" s="42" t="str">
        <f>IF($A562="","",IF($J562="X",INDEX(NslpCepGroups!$I:$I,MATCH($C562,NslpCepGroups!$C:$C,0)),""))</f>
        <v/>
      </c>
      <c r="N562" s="46"/>
    </row>
    <row r="563" spans="1:14" x14ac:dyDescent="0.25">
      <c r="A563" s="25"/>
      <c r="B563" s="30" t="str">
        <f>IF($A563="","",INDEX('LEA-District wide'!$B:$B,MATCH($A563,'LEA-District wide'!$A:$A,0)))</f>
        <v/>
      </c>
      <c r="C563" s="26"/>
      <c r="D563" s="26"/>
      <c r="E563" s="6" t="str">
        <f>IF($A563="","",IFERROR(INDEX(CEPIdentifiedStudentsSummary!$D:$D,MATCH($C563,CEPIdentifiedStudentsSummary!$A:$A,0)),0))</f>
        <v/>
      </c>
      <c r="F563" s="6" t="str">
        <f>IF($A563="","",IFERROR(INDEX(CEPIdentifiedStudentsSummary!$C:$C,MATCH($C563,CEPIdentifiedStudentsSummary!$A:$A,0)),0))</f>
        <v/>
      </c>
      <c r="G563" s="5" t="str">
        <f t="shared" si="35"/>
        <v/>
      </c>
      <c r="H563" s="36" t="str">
        <f t="shared" si="33"/>
        <v/>
      </c>
      <c r="I563" s="36" t="str">
        <f t="shared" si="34"/>
        <v/>
      </c>
      <c r="J563" s="44" t="str">
        <f>IF(IFERROR(INDEX(NslpCepGroups!$E:$E,MATCH($C563,NslpCepGroups!$C:$C,0))="Special Assistance - CEP",FALSE),"X","")</f>
        <v/>
      </c>
      <c r="K563" s="42" t="str">
        <f>IF($A563="","",IF($J563="X",INDEX(NslpCepGroups!$H:$H,MATCH($C563,NslpCepGroups!$C:$C,0)),""))</f>
        <v/>
      </c>
      <c r="L563" s="42" t="str">
        <f>IF($A563="","",IF($J563="X",IF(INDEX(NslpCepGroups!$F:$F,MATCH($C563,NslpCepGroups!$C:$C,0))=0,"Indiv. site",INDEX(NslpCepGroups!$F:$F,MATCH($C563,NslpCepGroups!$C:$C,0))),""))</f>
        <v/>
      </c>
      <c r="M563" s="42" t="str">
        <f>IF($A563="","",IF($J563="X",INDEX(NslpCepGroups!$I:$I,MATCH($C563,NslpCepGroups!$C:$C,0)),""))</f>
        <v/>
      </c>
      <c r="N563" s="46"/>
    </row>
    <row r="564" spans="1:14" x14ac:dyDescent="0.25">
      <c r="A564" s="25"/>
      <c r="B564" s="30" t="str">
        <f>IF($A564="","",INDEX('LEA-District wide'!$B:$B,MATCH($A564,'LEA-District wide'!$A:$A,0)))</f>
        <v/>
      </c>
      <c r="C564" s="26"/>
      <c r="D564" s="26"/>
      <c r="E564" s="6" t="str">
        <f>IF($A564="","",IFERROR(INDEX(CEPIdentifiedStudentsSummary!$D:$D,MATCH($C564,CEPIdentifiedStudentsSummary!$A:$A,0)),0))</f>
        <v/>
      </c>
      <c r="F564" s="6" t="str">
        <f>IF($A564="","",IFERROR(INDEX(CEPIdentifiedStudentsSummary!$C:$C,MATCH($C564,CEPIdentifiedStudentsSummary!$A:$A,0)),0))</f>
        <v/>
      </c>
      <c r="G564" s="5" t="str">
        <f t="shared" si="35"/>
        <v/>
      </c>
      <c r="H564" s="36" t="str">
        <f t="shared" si="33"/>
        <v/>
      </c>
      <c r="I564" s="36" t="str">
        <f t="shared" si="34"/>
        <v/>
      </c>
      <c r="J564" s="44" t="str">
        <f>IF(IFERROR(INDEX(NslpCepGroups!$E:$E,MATCH($C564,NslpCepGroups!$C:$C,0))="Special Assistance - CEP",FALSE),"X","")</f>
        <v/>
      </c>
      <c r="K564" s="42" t="str">
        <f>IF($A564="","",IF($J564="X",INDEX(NslpCepGroups!$H:$H,MATCH($C564,NslpCepGroups!$C:$C,0)),""))</f>
        <v/>
      </c>
      <c r="L564" s="42" t="str">
        <f>IF($A564="","",IF($J564="X",IF(INDEX(NslpCepGroups!$F:$F,MATCH($C564,NslpCepGroups!$C:$C,0))=0,"Indiv. site",INDEX(NslpCepGroups!$F:$F,MATCH($C564,NslpCepGroups!$C:$C,0))),""))</f>
        <v/>
      </c>
      <c r="M564" s="42" t="str">
        <f>IF($A564="","",IF($J564="X",INDEX(NslpCepGroups!$I:$I,MATCH($C564,NslpCepGroups!$C:$C,0)),""))</f>
        <v/>
      </c>
      <c r="N564" s="46"/>
    </row>
    <row r="565" spans="1:14" x14ac:dyDescent="0.25">
      <c r="A565" s="25"/>
      <c r="B565" s="30" t="str">
        <f>IF($A565="","",INDEX('LEA-District wide'!$B:$B,MATCH($A565,'LEA-District wide'!$A:$A,0)))</f>
        <v/>
      </c>
      <c r="C565" s="26"/>
      <c r="D565" s="26"/>
      <c r="E565" s="6" t="str">
        <f>IF($A565="","",IFERROR(INDEX(CEPIdentifiedStudentsSummary!$D:$D,MATCH($C565,CEPIdentifiedStudentsSummary!$A:$A,0)),0))</f>
        <v/>
      </c>
      <c r="F565" s="6" t="str">
        <f>IF($A565="","",IFERROR(INDEX(CEPIdentifiedStudentsSummary!$C:$C,MATCH($C565,CEPIdentifiedStudentsSummary!$A:$A,0)),0))</f>
        <v/>
      </c>
      <c r="G565" s="5" t="str">
        <f t="shared" si="35"/>
        <v/>
      </c>
      <c r="H565" s="36" t="str">
        <f t="shared" si="33"/>
        <v/>
      </c>
      <c r="I565" s="36" t="str">
        <f t="shared" si="34"/>
        <v/>
      </c>
      <c r="J565" s="44" t="str">
        <f>IF(IFERROR(INDEX(NslpCepGroups!$E:$E,MATCH($C565,NslpCepGroups!$C:$C,0))="Special Assistance - CEP",FALSE),"X","")</f>
        <v/>
      </c>
      <c r="K565" s="42" t="str">
        <f>IF($A565="","",IF($J565="X",INDEX(NslpCepGroups!$H:$H,MATCH($C565,NslpCepGroups!$C:$C,0)),""))</f>
        <v/>
      </c>
      <c r="L565" s="42" t="str">
        <f>IF($A565="","",IF($J565="X",IF(INDEX(NslpCepGroups!$F:$F,MATCH($C565,NslpCepGroups!$C:$C,0))=0,"Indiv. site",INDEX(NslpCepGroups!$F:$F,MATCH($C565,NslpCepGroups!$C:$C,0))),""))</f>
        <v/>
      </c>
      <c r="M565" s="42" t="str">
        <f>IF($A565="","",IF($J565="X",INDEX(NslpCepGroups!$I:$I,MATCH($C565,NslpCepGroups!$C:$C,0)),""))</f>
        <v/>
      </c>
      <c r="N565" s="46"/>
    </row>
    <row r="566" spans="1:14" x14ac:dyDescent="0.25">
      <c r="A566" s="25"/>
      <c r="B566" s="30" t="str">
        <f>IF($A566="","",INDEX('LEA-District wide'!$B:$B,MATCH($A566,'LEA-District wide'!$A:$A,0)))</f>
        <v/>
      </c>
      <c r="C566" s="26"/>
      <c r="D566" s="26"/>
      <c r="E566" s="6" t="str">
        <f>IF($A566="","",IFERROR(INDEX(CEPIdentifiedStudentsSummary!$D:$D,MATCH($C566,CEPIdentifiedStudentsSummary!$A:$A,0)),0))</f>
        <v/>
      </c>
      <c r="F566" s="6" t="str">
        <f>IF($A566="","",IFERROR(INDEX(CEPIdentifiedStudentsSummary!$C:$C,MATCH($C566,CEPIdentifiedStudentsSummary!$A:$A,0)),0))</f>
        <v/>
      </c>
      <c r="G566" s="5" t="str">
        <f t="shared" si="35"/>
        <v/>
      </c>
      <c r="H566" s="36" t="str">
        <f t="shared" si="33"/>
        <v/>
      </c>
      <c r="I566" s="36" t="str">
        <f t="shared" si="34"/>
        <v/>
      </c>
      <c r="J566" s="44" t="str">
        <f>IF(IFERROR(INDEX(NslpCepGroups!$E:$E,MATCH($C566,NslpCepGroups!$C:$C,0))="Special Assistance - CEP",FALSE),"X","")</f>
        <v/>
      </c>
      <c r="K566" s="42" t="str">
        <f>IF($A566="","",IF($J566="X",INDEX(NslpCepGroups!$H:$H,MATCH($C566,NslpCepGroups!$C:$C,0)),""))</f>
        <v/>
      </c>
      <c r="L566" s="42" t="str">
        <f>IF($A566="","",IF($J566="X",IF(INDEX(NslpCepGroups!$F:$F,MATCH($C566,NslpCepGroups!$C:$C,0))=0,"Indiv. site",INDEX(NslpCepGroups!$F:$F,MATCH($C566,NslpCepGroups!$C:$C,0))),""))</f>
        <v/>
      </c>
      <c r="M566" s="42" t="str">
        <f>IF($A566="","",IF($J566="X",INDEX(NslpCepGroups!$I:$I,MATCH($C566,NslpCepGroups!$C:$C,0)),""))</f>
        <v/>
      </c>
      <c r="N566" s="46"/>
    </row>
    <row r="567" spans="1:14" x14ac:dyDescent="0.25">
      <c r="A567" s="25"/>
      <c r="B567" s="30" t="str">
        <f>IF($A567="","",INDEX('LEA-District wide'!$B:$B,MATCH($A567,'LEA-District wide'!$A:$A,0)))</f>
        <v/>
      </c>
      <c r="C567" s="26"/>
      <c r="D567" s="26"/>
      <c r="E567" s="6" t="str">
        <f>IF($A567="","",IFERROR(INDEX(CEPIdentifiedStudentsSummary!$D:$D,MATCH($C567,CEPIdentifiedStudentsSummary!$A:$A,0)),0))</f>
        <v/>
      </c>
      <c r="F567" s="6" t="str">
        <f>IF($A567="","",IFERROR(INDEX(CEPIdentifiedStudentsSummary!$C:$C,MATCH($C567,CEPIdentifiedStudentsSummary!$A:$A,0)),0))</f>
        <v/>
      </c>
      <c r="G567" s="5" t="str">
        <f t="shared" si="35"/>
        <v/>
      </c>
      <c r="H567" s="36" t="str">
        <f t="shared" si="33"/>
        <v/>
      </c>
      <c r="I567" s="36" t="str">
        <f t="shared" si="34"/>
        <v/>
      </c>
      <c r="J567" s="44" t="str">
        <f>IF(IFERROR(INDEX(NslpCepGroups!$E:$E,MATCH($C567,NslpCepGroups!$C:$C,0))="Special Assistance - CEP",FALSE),"X","")</f>
        <v/>
      </c>
      <c r="K567" s="42" t="str">
        <f>IF($A567="","",IF($J567="X",INDEX(NslpCepGroups!$H:$H,MATCH($C567,NslpCepGroups!$C:$C,0)),""))</f>
        <v/>
      </c>
      <c r="L567" s="42" t="str">
        <f>IF($A567="","",IF($J567="X",IF(INDEX(NslpCepGroups!$F:$F,MATCH($C567,NslpCepGroups!$C:$C,0))=0,"Indiv. site",INDEX(NslpCepGroups!$F:$F,MATCH($C567,NslpCepGroups!$C:$C,0))),""))</f>
        <v/>
      </c>
      <c r="M567" s="42" t="str">
        <f>IF($A567="","",IF($J567="X",INDEX(NslpCepGroups!$I:$I,MATCH($C567,NslpCepGroups!$C:$C,0)),""))</f>
        <v/>
      </c>
      <c r="N567" s="46"/>
    </row>
    <row r="568" spans="1:14" x14ac:dyDescent="0.25">
      <c r="A568" s="25"/>
      <c r="B568" s="30" t="str">
        <f>IF($A568="","",INDEX('LEA-District wide'!$B:$B,MATCH($A568,'LEA-District wide'!$A:$A,0)))</f>
        <v/>
      </c>
      <c r="C568" s="26"/>
      <c r="D568" s="26"/>
      <c r="E568" s="6" t="str">
        <f>IF($A568="","",IFERROR(INDEX(CEPIdentifiedStudentsSummary!$D:$D,MATCH($C568,CEPIdentifiedStudentsSummary!$A:$A,0)),0))</f>
        <v/>
      </c>
      <c r="F568" s="6" t="str">
        <f>IF($A568="","",IFERROR(INDEX(CEPIdentifiedStudentsSummary!$C:$C,MATCH($C568,CEPIdentifiedStudentsSummary!$A:$A,0)),0))</f>
        <v/>
      </c>
      <c r="G568" s="5" t="str">
        <f t="shared" si="35"/>
        <v/>
      </c>
      <c r="H568" s="36" t="str">
        <f t="shared" si="33"/>
        <v/>
      </c>
      <c r="I568" s="36" t="str">
        <f t="shared" si="34"/>
        <v/>
      </c>
      <c r="J568" s="44" t="str">
        <f>IF(IFERROR(INDEX(NslpCepGroups!$E:$E,MATCH($C568,NslpCepGroups!$C:$C,0))="Special Assistance - CEP",FALSE),"X","")</f>
        <v/>
      </c>
      <c r="K568" s="42" t="str">
        <f>IF($A568="","",IF($J568="X",INDEX(NslpCepGroups!$H:$H,MATCH($C568,NslpCepGroups!$C:$C,0)),""))</f>
        <v/>
      </c>
      <c r="L568" s="42" t="str">
        <f>IF($A568="","",IF($J568="X",IF(INDEX(NslpCepGroups!$F:$F,MATCH($C568,NslpCepGroups!$C:$C,0))=0,"Indiv. site",INDEX(NslpCepGroups!$F:$F,MATCH($C568,NslpCepGroups!$C:$C,0))),""))</f>
        <v/>
      </c>
      <c r="M568" s="42" t="str">
        <f>IF($A568="","",IF($J568="X",INDEX(NslpCepGroups!$I:$I,MATCH($C568,NslpCepGroups!$C:$C,0)),""))</f>
        <v/>
      </c>
      <c r="N568" s="46"/>
    </row>
    <row r="569" spans="1:14" x14ac:dyDescent="0.25">
      <c r="A569" s="25"/>
      <c r="B569" s="30" t="str">
        <f>IF($A569="","",INDEX('LEA-District wide'!$B:$B,MATCH($A569,'LEA-District wide'!$A:$A,0)))</f>
        <v/>
      </c>
      <c r="C569" s="26"/>
      <c r="D569" s="26"/>
      <c r="E569" s="6" t="str">
        <f>IF($A569="","",IFERROR(INDEX(CEPIdentifiedStudentsSummary!$D:$D,MATCH($C569,CEPIdentifiedStudentsSummary!$A:$A,0)),0))</f>
        <v/>
      </c>
      <c r="F569" s="6" t="str">
        <f>IF($A569="","",IFERROR(INDEX(CEPIdentifiedStudentsSummary!$C:$C,MATCH($C569,CEPIdentifiedStudentsSummary!$A:$A,0)),0))</f>
        <v/>
      </c>
      <c r="G569" s="5" t="str">
        <f t="shared" si="35"/>
        <v/>
      </c>
      <c r="H569" s="36" t="str">
        <f t="shared" si="33"/>
        <v/>
      </c>
      <c r="I569" s="36" t="str">
        <f t="shared" si="34"/>
        <v/>
      </c>
      <c r="J569" s="44" t="str">
        <f>IF(IFERROR(INDEX(NslpCepGroups!$E:$E,MATCH($C569,NslpCepGroups!$C:$C,0))="Special Assistance - CEP",FALSE),"X","")</f>
        <v/>
      </c>
      <c r="K569" s="42" t="str">
        <f>IF($A569="","",IF($J569="X",INDEX(NslpCepGroups!$H:$H,MATCH($C569,NslpCepGroups!$C:$C,0)),""))</f>
        <v/>
      </c>
      <c r="L569" s="42" t="str">
        <f>IF($A569="","",IF($J569="X",IF(INDEX(NslpCepGroups!$F:$F,MATCH($C569,NslpCepGroups!$C:$C,0))=0,"Indiv. site",INDEX(NslpCepGroups!$F:$F,MATCH($C569,NslpCepGroups!$C:$C,0))),""))</f>
        <v/>
      </c>
      <c r="M569" s="42" t="str">
        <f>IF($A569="","",IF($J569="X",INDEX(NslpCepGroups!$I:$I,MATCH($C569,NslpCepGroups!$C:$C,0)),""))</f>
        <v/>
      </c>
      <c r="N569" s="46"/>
    </row>
    <row r="570" spans="1:14" x14ac:dyDescent="0.25">
      <c r="A570" s="25"/>
      <c r="B570" s="30" t="str">
        <f>IF($A570="","",INDEX('LEA-District wide'!$B:$B,MATCH($A570,'LEA-District wide'!$A:$A,0)))</f>
        <v/>
      </c>
      <c r="C570" s="26"/>
      <c r="D570" s="26"/>
      <c r="E570" s="6" t="str">
        <f>IF($A570="","",IFERROR(INDEX(CEPIdentifiedStudentsSummary!$D:$D,MATCH($C570,CEPIdentifiedStudentsSummary!$A:$A,0)),0))</f>
        <v/>
      </c>
      <c r="F570" s="6" t="str">
        <f>IF($A570="","",IFERROR(INDEX(CEPIdentifiedStudentsSummary!$C:$C,MATCH($C570,CEPIdentifiedStudentsSummary!$A:$A,0)),0))</f>
        <v/>
      </c>
      <c r="G570" s="5" t="str">
        <f t="shared" si="35"/>
        <v/>
      </c>
      <c r="H570" s="36" t="str">
        <f t="shared" si="33"/>
        <v/>
      </c>
      <c r="I570" s="36" t="str">
        <f t="shared" si="34"/>
        <v/>
      </c>
      <c r="J570" s="44" t="str">
        <f>IF(IFERROR(INDEX(NslpCepGroups!$E:$E,MATCH($C570,NslpCepGroups!$C:$C,0))="Special Assistance - CEP",FALSE),"X","")</f>
        <v/>
      </c>
      <c r="K570" s="42" t="str">
        <f>IF($A570="","",IF($J570="X",INDEX(NslpCepGroups!$H:$H,MATCH($C570,NslpCepGroups!$C:$C,0)),""))</f>
        <v/>
      </c>
      <c r="L570" s="42" t="str">
        <f>IF($A570="","",IF($J570="X",IF(INDEX(NslpCepGroups!$F:$F,MATCH($C570,NslpCepGroups!$C:$C,0))=0,"Indiv. site",INDEX(NslpCepGroups!$F:$F,MATCH($C570,NslpCepGroups!$C:$C,0))),""))</f>
        <v/>
      </c>
      <c r="M570" s="42" t="str">
        <f>IF($A570="","",IF($J570="X",INDEX(NslpCepGroups!$I:$I,MATCH($C570,NslpCepGroups!$C:$C,0)),""))</f>
        <v/>
      </c>
      <c r="N570" s="46"/>
    </row>
    <row r="571" spans="1:14" x14ac:dyDescent="0.25">
      <c r="A571" s="25"/>
      <c r="B571" s="30" t="str">
        <f>IF($A571="","",INDEX('LEA-District wide'!$B:$B,MATCH($A571,'LEA-District wide'!$A:$A,0)))</f>
        <v/>
      </c>
      <c r="C571" s="26"/>
      <c r="D571" s="26"/>
      <c r="E571" s="6" t="str">
        <f>IF($A571="","",IFERROR(INDEX(CEPIdentifiedStudentsSummary!$D:$D,MATCH($C571,CEPIdentifiedStudentsSummary!$A:$A,0)),0))</f>
        <v/>
      </c>
      <c r="F571" s="6" t="str">
        <f>IF($A571="","",IFERROR(INDEX(CEPIdentifiedStudentsSummary!$C:$C,MATCH($C571,CEPIdentifiedStudentsSummary!$A:$A,0)),0))</f>
        <v/>
      </c>
      <c r="G571" s="5" t="str">
        <f t="shared" si="35"/>
        <v/>
      </c>
      <c r="H571" s="36" t="str">
        <f t="shared" si="33"/>
        <v/>
      </c>
      <c r="I571" s="36" t="str">
        <f t="shared" si="34"/>
        <v/>
      </c>
      <c r="J571" s="44" t="str">
        <f>IF(IFERROR(INDEX(NslpCepGroups!$E:$E,MATCH($C571,NslpCepGroups!$C:$C,0))="Special Assistance - CEP",FALSE),"X","")</f>
        <v/>
      </c>
      <c r="K571" s="42" t="str">
        <f>IF($A571="","",IF($J571="X",INDEX(NslpCepGroups!$H:$H,MATCH($C571,NslpCepGroups!$C:$C,0)),""))</f>
        <v/>
      </c>
      <c r="L571" s="42" t="str">
        <f>IF($A571="","",IF($J571="X",IF(INDEX(NslpCepGroups!$F:$F,MATCH($C571,NslpCepGroups!$C:$C,0))=0,"Indiv. site",INDEX(NslpCepGroups!$F:$F,MATCH($C571,NslpCepGroups!$C:$C,0))),""))</f>
        <v/>
      </c>
      <c r="M571" s="42" t="str">
        <f>IF($A571="","",IF($J571="X",INDEX(NslpCepGroups!$I:$I,MATCH($C571,NslpCepGroups!$C:$C,0)),""))</f>
        <v/>
      </c>
      <c r="N571" s="46"/>
    </row>
    <row r="572" spans="1:14" x14ac:dyDescent="0.25">
      <c r="A572" s="25"/>
      <c r="B572" s="30" t="str">
        <f>IF($A572="","",INDEX('LEA-District wide'!$B:$B,MATCH($A572,'LEA-District wide'!$A:$A,0)))</f>
        <v/>
      </c>
      <c r="C572" s="26"/>
      <c r="D572" s="26"/>
      <c r="E572" s="6" t="str">
        <f>IF($A572="","",IFERROR(INDEX(CEPIdentifiedStudentsSummary!$D:$D,MATCH($C572,CEPIdentifiedStudentsSummary!$A:$A,0)),0))</f>
        <v/>
      </c>
      <c r="F572" s="6" t="str">
        <f>IF($A572="","",IFERROR(INDEX(CEPIdentifiedStudentsSummary!$C:$C,MATCH($C572,CEPIdentifiedStudentsSummary!$A:$A,0)),0))</f>
        <v/>
      </c>
      <c r="G572" s="5" t="str">
        <f t="shared" si="35"/>
        <v/>
      </c>
      <c r="H572" s="36" t="str">
        <f t="shared" si="33"/>
        <v/>
      </c>
      <c r="I572" s="36" t="str">
        <f t="shared" si="34"/>
        <v/>
      </c>
      <c r="J572" s="44" t="str">
        <f>IF(IFERROR(INDEX(NslpCepGroups!$E:$E,MATCH($C572,NslpCepGroups!$C:$C,0))="Special Assistance - CEP",FALSE),"X","")</f>
        <v/>
      </c>
      <c r="K572" s="42" t="str">
        <f>IF($A572="","",IF($J572="X",INDEX(NslpCepGroups!$H:$H,MATCH($C572,NslpCepGroups!$C:$C,0)),""))</f>
        <v/>
      </c>
      <c r="L572" s="42" t="str">
        <f>IF($A572="","",IF($J572="X",IF(INDEX(NslpCepGroups!$F:$F,MATCH($C572,NslpCepGroups!$C:$C,0))=0,"Indiv. site",INDEX(NslpCepGroups!$F:$F,MATCH($C572,NslpCepGroups!$C:$C,0))),""))</f>
        <v/>
      </c>
      <c r="M572" s="42" t="str">
        <f>IF($A572="","",IF($J572="X",INDEX(NslpCepGroups!$I:$I,MATCH($C572,NslpCepGroups!$C:$C,0)),""))</f>
        <v/>
      </c>
      <c r="N572" s="46"/>
    </row>
    <row r="573" spans="1:14" x14ac:dyDescent="0.25">
      <c r="A573" s="25"/>
      <c r="B573" s="30" t="str">
        <f>IF($A573="","",INDEX('LEA-District wide'!$B:$B,MATCH($A573,'LEA-District wide'!$A:$A,0)))</f>
        <v/>
      </c>
      <c r="C573" s="26"/>
      <c r="D573" s="26"/>
      <c r="E573" s="6" t="str">
        <f>IF($A573="","",IFERROR(INDEX(CEPIdentifiedStudentsSummary!$D:$D,MATCH($C573,CEPIdentifiedStudentsSummary!$A:$A,0)),0))</f>
        <v/>
      </c>
      <c r="F573" s="6" t="str">
        <f>IF($A573="","",IFERROR(INDEX(CEPIdentifiedStudentsSummary!$C:$C,MATCH($C573,CEPIdentifiedStudentsSummary!$A:$A,0)),0))</f>
        <v/>
      </c>
      <c r="G573" s="5" t="str">
        <f t="shared" si="35"/>
        <v/>
      </c>
      <c r="H573" s="36" t="str">
        <f t="shared" si="33"/>
        <v/>
      </c>
      <c r="I573" s="36" t="str">
        <f t="shared" si="34"/>
        <v/>
      </c>
      <c r="J573" s="44" t="str">
        <f>IF(IFERROR(INDEX(NslpCepGroups!$E:$E,MATCH($C573,NslpCepGroups!$C:$C,0))="Special Assistance - CEP",FALSE),"X","")</f>
        <v/>
      </c>
      <c r="K573" s="42" t="str">
        <f>IF($A573="","",IF($J573="X",INDEX(NslpCepGroups!$H:$H,MATCH($C573,NslpCepGroups!$C:$C,0)),""))</f>
        <v/>
      </c>
      <c r="L573" s="42" t="str">
        <f>IF($A573="","",IF($J573="X",IF(INDEX(NslpCepGroups!$F:$F,MATCH($C573,NslpCepGroups!$C:$C,0))=0,"Indiv. site",INDEX(NslpCepGroups!$F:$F,MATCH($C573,NslpCepGroups!$C:$C,0))),""))</f>
        <v/>
      </c>
      <c r="M573" s="42" t="str">
        <f>IF($A573="","",IF($J573="X",INDEX(NslpCepGroups!$I:$I,MATCH($C573,NslpCepGroups!$C:$C,0)),""))</f>
        <v/>
      </c>
      <c r="N573" s="46"/>
    </row>
    <row r="574" spans="1:14" x14ac:dyDescent="0.25">
      <c r="A574" s="25"/>
      <c r="B574" s="30" t="str">
        <f>IF($A574="","",INDEX('LEA-District wide'!$B:$B,MATCH($A574,'LEA-District wide'!$A:$A,0)))</f>
        <v/>
      </c>
      <c r="C574" s="26"/>
      <c r="D574" s="26"/>
      <c r="E574" s="6" t="str">
        <f>IF($A574="","",IFERROR(INDEX(CEPIdentifiedStudentsSummary!$D:$D,MATCH($C574,CEPIdentifiedStudentsSummary!$A:$A,0)),0))</f>
        <v/>
      </c>
      <c r="F574" s="6" t="str">
        <f>IF($A574="","",IFERROR(INDEX(CEPIdentifiedStudentsSummary!$C:$C,MATCH($C574,CEPIdentifiedStudentsSummary!$A:$A,0)),0))</f>
        <v/>
      </c>
      <c r="G574" s="5" t="str">
        <f t="shared" si="35"/>
        <v/>
      </c>
      <c r="H574" s="36" t="str">
        <f t="shared" si="33"/>
        <v/>
      </c>
      <c r="I574" s="36" t="str">
        <f t="shared" si="34"/>
        <v/>
      </c>
      <c r="J574" s="44" t="str">
        <f>IF(IFERROR(INDEX(NslpCepGroups!$E:$E,MATCH($C574,NslpCepGroups!$C:$C,0))="Special Assistance - CEP",FALSE),"X","")</f>
        <v/>
      </c>
      <c r="K574" s="42" t="str">
        <f>IF($A574="","",IF($J574="X",INDEX(NslpCepGroups!$H:$H,MATCH($C574,NslpCepGroups!$C:$C,0)),""))</f>
        <v/>
      </c>
      <c r="L574" s="42" t="str">
        <f>IF($A574="","",IF($J574="X",IF(INDEX(NslpCepGroups!$F:$F,MATCH($C574,NslpCepGroups!$C:$C,0))=0,"Indiv. site",INDEX(NslpCepGroups!$F:$F,MATCH($C574,NslpCepGroups!$C:$C,0))),""))</f>
        <v/>
      </c>
      <c r="M574" s="42" t="str">
        <f>IF($A574="","",IF($J574="X",INDEX(NslpCepGroups!$I:$I,MATCH($C574,NslpCepGroups!$C:$C,0)),""))</f>
        <v/>
      </c>
      <c r="N574" s="46"/>
    </row>
    <row r="575" spans="1:14" x14ac:dyDescent="0.25">
      <c r="A575" s="25"/>
      <c r="B575" s="30" t="str">
        <f>IF($A575="","",INDEX('LEA-District wide'!$B:$B,MATCH($A575,'LEA-District wide'!$A:$A,0)))</f>
        <v/>
      </c>
      <c r="C575" s="26"/>
      <c r="D575" s="26"/>
      <c r="E575" s="6" t="str">
        <f>IF($A575="","",IFERROR(INDEX(CEPIdentifiedStudentsSummary!$D:$D,MATCH($C575,CEPIdentifiedStudentsSummary!$A:$A,0)),0))</f>
        <v/>
      </c>
      <c r="F575" s="6" t="str">
        <f>IF($A575="","",IFERROR(INDEX(CEPIdentifiedStudentsSummary!$C:$C,MATCH($C575,CEPIdentifiedStudentsSummary!$A:$A,0)),0))</f>
        <v/>
      </c>
      <c r="G575" s="5" t="str">
        <f t="shared" si="35"/>
        <v/>
      </c>
      <c r="H575" s="36" t="str">
        <f t="shared" si="33"/>
        <v/>
      </c>
      <c r="I575" s="36" t="str">
        <f t="shared" si="34"/>
        <v/>
      </c>
      <c r="J575" s="44" t="str">
        <f>IF(IFERROR(INDEX(NslpCepGroups!$E:$E,MATCH($C575,NslpCepGroups!$C:$C,0))="Special Assistance - CEP",FALSE),"X","")</f>
        <v/>
      </c>
      <c r="K575" s="42" t="str">
        <f>IF($A575="","",IF($J575="X",INDEX(NslpCepGroups!$H:$H,MATCH($C575,NslpCepGroups!$C:$C,0)),""))</f>
        <v/>
      </c>
      <c r="L575" s="42" t="str">
        <f>IF($A575="","",IF($J575="X",IF(INDEX(NslpCepGroups!$F:$F,MATCH($C575,NslpCepGroups!$C:$C,0))=0,"Indiv. site",INDEX(NslpCepGroups!$F:$F,MATCH($C575,NslpCepGroups!$C:$C,0))),""))</f>
        <v/>
      </c>
      <c r="M575" s="42" t="str">
        <f>IF($A575="","",IF($J575="X",INDEX(NslpCepGroups!$I:$I,MATCH($C575,NslpCepGroups!$C:$C,0)),""))</f>
        <v/>
      </c>
      <c r="N575" s="46"/>
    </row>
    <row r="576" spans="1:14" x14ac:dyDescent="0.25">
      <c r="A576" s="25"/>
      <c r="B576" s="30" t="str">
        <f>IF($A576="","",INDEX('LEA-District wide'!$B:$B,MATCH($A576,'LEA-District wide'!$A:$A,0)))</f>
        <v/>
      </c>
      <c r="C576" s="26"/>
      <c r="D576" s="26"/>
      <c r="E576" s="6" t="str">
        <f>IF($A576="","",IFERROR(INDEX(CEPIdentifiedStudentsSummary!$D:$D,MATCH($C576,CEPIdentifiedStudentsSummary!$A:$A,0)),0))</f>
        <v/>
      </c>
      <c r="F576" s="6" t="str">
        <f>IF($A576="","",IFERROR(INDEX(CEPIdentifiedStudentsSummary!$C:$C,MATCH($C576,CEPIdentifiedStudentsSummary!$A:$A,0)),0))</f>
        <v/>
      </c>
      <c r="G576" s="5" t="str">
        <f t="shared" si="35"/>
        <v/>
      </c>
      <c r="H576" s="36" t="str">
        <f t="shared" si="33"/>
        <v/>
      </c>
      <c r="I576" s="36" t="str">
        <f t="shared" si="34"/>
        <v/>
      </c>
      <c r="J576" s="44" t="str">
        <f>IF(IFERROR(INDEX(NslpCepGroups!$E:$E,MATCH($C576,NslpCepGroups!$C:$C,0))="Special Assistance - CEP",FALSE),"X","")</f>
        <v/>
      </c>
      <c r="K576" s="42" t="str">
        <f>IF($A576="","",IF($J576="X",INDEX(NslpCepGroups!$H:$H,MATCH($C576,NslpCepGroups!$C:$C,0)),""))</f>
        <v/>
      </c>
      <c r="L576" s="42" t="str">
        <f>IF($A576="","",IF($J576="X",IF(INDEX(NslpCepGroups!$F:$F,MATCH($C576,NslpCepGroups!$C:$C,0))=0,"Indiv. site",INDEX(NslpCepGroups!$F:$F,MATCH($C576,NslpCepGroups!$C:$C,0))),""))</f>
        <v/>
      </c>
      <c r="M576" s="42" t="str">
        <f>IF($A576="","",IF($J576="X",INDEX(NslpCepGroups!$I:$I,MATCH($C576,NslpCepGroups!$C:$C,0)),""))</f>
        <v/>
      </c>
      <c r="N576" s="46"/>
    </row>
    <row r="577" spans="1:14" x14ac:dyDescent="0.25">
      <c r="A577" s="25"/>
      <c r="B577" s="30" t="str">
        <f>IF($A577="","",INDEX('LEA-District wide'!$B:$B,MATCH($A577,'LEA-District wide'!$A:$A,0)))</f>
        <v/>
      </c>
      <c r="C577" s="26"/>
      <c r="D577" s="26"/>
      <c r="E577" s="6" t="str">
        <f>IF($A577="","",IFERROR(INDEX(CEPIdentifiedStudentsSummary!$D:$D,MATCH($C577,CEPIdentifiedStudentsSummary!$A:$A,0)),0))</f>
        <v/>
      </c>
      <c r="F577" s="6" t="str">
        <f>IF($A577="","",IFERROR(INDEX(CEPIdentifiedStudentsSummary!$C:$C,MATCH($C577,CEPIdentifiedStudentsSummary!$A:$A,0)),0))</f>
        <v/>
      </c>
      <c r="G577" s="5" t="str">
        <f t="shared" si="35"/>
        <v/>
      </c>
      <c r="H577" s="36" t="str">
        <f t="shared" si="33"/>
        <v/>
      </c>
      <c r="I577" s="36" t="str">
        <f t="shared" si="34"/>
        <v/>
      </c>
      <c r="J577" s="44" t="str">
        <f>IF(IFERROR(INDEX(NslpCepGroups!$E:$E,MATCH($C577,NslpCepGroups!$C:$C,0))="Special Assistance - CEP",FALSE),"X","")</f>
        <v/>
      </c>
      <c r="K577" s="42" t="str">
        <f>IF($A577="","",IF($J577="X",INDEX(NslpCepGroups!$H:$H,MATCH($C577,NslpCepGroups!$C:$C,0)),""))</f>
        <v/>
      </c>
      <c r="L577" s="42" t="str">
        <f>IF($A577="","",IF($J577="X",IF(INDEX(NslpCepGroups!$F:$F,MATCH($C577,NslpCepGroups!$C:$C,0))=0,"Indiv. site",INDEX(NslpCepGroups!$F:$F,MATCH($C577,NslpCepGroups!$C:$C,0))),""))</f>
        <v/>
      </c>
      <c r="M577" s="42" t="str">
        <f>IF($A577="","",IF($J577="X",INDEX(NslpCepGroups!$I:$I,MATCH($C577,NslpCepGroups!$C:$C,0)),""))</f>
        <v/>
      </c>
      <c r="N577" s="46"/>
    </row>
    <row r="578" spans="1:14" x14ac:dyDescent="0.25">
      <c r="A578" s="25"/>
      <c r="B578" s="30" t="str">
        <f>IF($A578="","",INDEX('LEA-District wide'!$B:$B,MATCH($A578,'LEA-District wide'!$A:$A,0)))</f>
        <v/>
      </c>
      <c r="C578" s="26"/>
      <c r="D578" s="26"/>
      <c r="E578" s="6" t="str">
        <f>IF($A578="","",IFERROR(INDEX(CEPIdentifiedStudentsSummary!$D:$D,MATCH($C578,CEPIdentifiedStudentsSummary!$A:$A,0)),0))</f>
        <v/>
      </c>
      <c r="F578" s="6" t="str">
        <f>IF($A578="","",IFERROR(INDEX(CEPIdentifiedStudentsSummary!$C:$C,MATCH($C578,CEPIdentifiedStudentsSummary!$A:$A,0)),0))</f>
        <v/>
      </c>
      <c r="G578" s="5" t="str">
        <f t="shared" si="35"/>
        <v/>
      </c>
      <c r="H578" s="36" t="str">
        <f t="shared" ref="H578:H641" si="36">IF($G578="N/A","",IF(AND($G578&gt;=0.3,$G578&lt;0.4),"X",""))</f>
        <v/>
      </c>
      <c r="I578" s="36" t="str">
        <f t="shared" ref="I578:I641" si="37">IF($A578="","",IF($G578="N/A","",IF($G578&gt;=0.4,"X","")))</f>
        <v/>
      </c>
      <c r="J578" s="44" t="str">
        <f>IF(IFERROR(INDEX(NslpCepGroups!$E:$E,MATCH($C578,NslpCepGroups!$C:$C,0))="Special Assistance - CEP",FALSE),"X","")</f>
        <v/>
      </c>
      <c r="K578" s="42" t="str">
        <f>IF($A578="","",IF($J578="X",INDEX(NslpCepGroups!$H:$H,MATCH($C578,NslpCepGroups!$C:$C,0)),""))</f>
        <v/>
      </c>
      <c r="L578" s="42" t="str">
        <f>IF($A578="","",IF($J578="X",IF(INDEX(NslpCepGroups!$F:$F,MATCH($C578,NslpCepGroups!$C:$C,0))=0,"Indiv. site",INDEX(NslpCepGroups!$F:$F,MATCH($C578,NslpCepGroups!$C:$C,0))),""))</f>
        <v/>
      </c>
      <c r="M578" s="42" t="str">
        <f>IF($A578="","",IF($J578="X",INDEX(NslpCepGroups!$I:$I,MATCH($C578,NslpCepGroups!$C:$C,0)),""))</f>
        <v/>
      </c>
      <c r="N578" s="46"/>
    </row>
    <row r="579" spans="1:14" x14ac:dyDescent="0.25">
      <c r="A579" s="25"/>
      <c r="B579" s="30" t="str">
        <f>IF($A579="","",INDEX('LEA-District wide'!$B:$B,MATCH($A579,'LEA-District wide'!$A:$A,0)))</f>
        <v/>
      </c>
      <c r="C579" s="26"/>
      <c r="D579" s="26"/>
      <c r="E579" s="6" t="str">
        <f>IF($A579="","",IFERROR(INDEX(CEPIdentifiedStudentsSummary!$D:$D,MATCH($C579,CEPIdentifiedStudentsSummary!$A:$A,0)),0))</f>
        <v/>
      </c>
      <c r="F579" s="6" t="str">
        <f>IF($A579="","",IFERROR(INDEX(CEPIdentifiedStudentsSummary!$C:$C,MATCH($C579,CEPIdentifiedStudentsSummary!$A:$A,0)),0))</f>
        <v/>
      </c>
      <c r="G579" s="5" t="str">
        <f t="shared" ref="G579:G642" si="38">IF($A579="","",IFERROR(F579/E579,"N/A"))</f>
        <v/>
      </c>
      <c r="H579" s="36" t="str">
        <f t="shared" si="36"/>
        <v/>
      </c>
      <c r="I579" s="36" t="str">
        <f t="shared" si="37"/>
        <v/>
      </c>
      <c r="J579" s="44" t="str">
        <f>IF(IFERROR(INDEX(NslpCepGroups!$E:$E,MATCH($C579,NslpCepGroups!$C:$C,0))="Special Assistance - CEP",FALSE),"X","")</f>
        <v/>
      </c>
      <c r="K579" s="42" t="str">
        <f>IF($A579="","",IF($J579="X",INDEX(NslpCepGroups!$H:$H,MATCH($C579,NslpCepGroups!$C:$C,0)),""))</f>
        <v/>
      </c>
      <c r="L579" s="42" t="str">
        <f>IF($A579="","",IF($J579="X",IF(INDEX(NslpCepGroups!$F:$F,MATCH($C579,NslpCepGroups!$C:$C,0))=0,"Indiv. site",INDEX(NslpCepGroups!$F:$F,MATCH($C579,NslpCepGroups!$C:$C,0))),""))</f>
        <v/>
      </c>
      <c r="M579" s="42" t="str">
        <f>IF($A579="","",IF($J579="X",INDEX(NslpCepGroups!$I:$I,MATCH($C579,NslpCepGroups!$C:$C,0)),""))</f>
        <v/>
      </c>
      <c r="N579" s="46"/>
    </row>
    <row r="580" spans="1:14" x14ac:dyDescent="0.25">
      <c r="A580" s="25"/>
      <c r="B580" s="30" t="str">
        <f>IF($A580="","",INDEX('LEA-District wide'!$B:$B,MATCH($A580,'LEA-District wide'!$A:$A,0)))</f>
        <v/>
      </c>
      <c r="C580" s="26"/>
      <c r="D580" s="26"/>
      <c r="E580" s="6" t="str">
        <f>IF($A580="","",IFERROR(INDEX(CEPIdentifiedStudentsSummary!$D:$D,MATCH($C580,CEPIdentifiedStudentsSummary!$A:$A,0)),0))</f>
        <v/>
      </c>
      <c r="F580" s="6" t="str">
        <f>IF($A580="","",IFERROR(INDEX(CEPIdentifiedStudentsSummary!$C:$C,MATCH($C580,CEPIdentifiedStudentsSummary!$A:$A,0)),0))</f>
        <v/>
      </c>
      <c r="G580" s="5" t="str">
        <f t="shared" si="38"/>
        <v/>
      </c>
      <c r="H580" s="36" t="str">
        <f t="shared" si="36"/>
        <v/>
      </c>
      <c r="I580" s="36" t="str">
        <f t="shared" si="37"/>
        <v/>
      </c>
      <c r="J580" s="44" t="str">
        <f>IF(IFERROR(INDEX(NslpCepGroups!$E:$E,MATCH($C580,NslpCepGroups!$C:$C,0))="Special Assistance - CEP",FALSE),"X","")</f>
        <v/>
      </c>
      <c r="K580" s="42" t="str">
        <f>IF($A580="","",IF($J580="X",INDEX(NslpCepGroups!$H:$H,MATCH($C580,NslpCepGroups!$C:$C,0)),""))</f>
        <v/>
      </c>
      <c r="L580" s="42" t="str">
        <f>IF($A580="","",IF($J580="X",IF(INDEX(NslpCepGroups!$F:$F,MATCH($C580,NslpCepGroups!$C:$C,0))=0,"Indiv. site",INDEX(NslpCepGroups!$F:$F,MATCH($C580,NslpCepGroups!$C:$C,0))),""))</f>
        <v/>
      </c>
      <c r="M580" s="42" t="str">
        <f>IF($A580="","",IF($J580="X",INDEX(NslpCepGroups!$I:$I,MATCH($C580,NslpCepGroups!$C:$C,0)),""))</f>
        <v/>
      </c>
      <c r="N580" s="46"/>
    </row>
    <row r="581" spans="1:14" x14ac:dyDescent="0.25">
      <c r="A581" s="25"/>
      <c r="B581" s="30" t="str">
        <f>IF($A581="","",INDEX('LEA-District wide'!$B:$B,MATCH($A581,'LEA-District wide'!$A:$A,0)))</f>
        <v/>
      </c>
      <c r="C581" s="26"/>
      <c r="D581" s="26"/>
      <c r="E581" s="6" t="str">
        <f>IF($A581="","",IFERROR(INDEX(CEPIdentifiedStudentsSummary!$D:$D,MATCH($C581,CEPIdentifiedStudentsSummary!$A:$A,0)),0))</f>
        <v/>
      </c>
      <c r="F581" s="6" t="str">
        <f>IF($A581="","",IFERROR(INDEX(CEPIdentifiedStudentsSummary!$C:$C,MATCH($C581,CEPIdentifiedStudentsSummary!$A:$A,0)),0))</f>
        <v/>
      </c>
      <c r="G581" s="5" t="str">
        <f t="shared" si="38"/>
        <v/>
      </c>
      <c r="H581" s="36" t="str">
        <f t="shared" si="36"/>
        <v/>
      </c>
      <c r="I581" s="36" t="str">
        <f t="shared" si="37"/>
        <v/>
      </c>
      <c r="J581" s="44" t="str">
        <f>IF(IFERROR(INDEX(NslpCepGroups!$E:$E,MATCH($C581,NslpCepGroups!$C:$C,0))="Special Assistance - CEP",FALSE),"X","")</f>
        <v/>
      </c>
      <c r="K581" s="42" t="str">
        <f>IF($A581="","",IF($J581="X",INDEX(NslpCepGroups!$H:$H,MATCH($C581,NslpCepGroups!$C:$C,0)),""))</f>
        <v/>
      </c>
      <c r="L581" s="42" t="str">
        <f>IF($A581="","",IF($J581="X",IF(INDEX(NslpCepGroups!$F:$F,MATCH($C581,NslpCepGroups!$C:$C,0))=0,"Indiv. site",INDEX(NslpCepGroups!$F:$F,MATCH($C581,NslpCepGroups!$C:$C,0))),""))</f>
        <v/>
      </c>
      <c r="M581" s="42" t="str">
        <f>IF($A581="","",IF($J581="X",INDEX(NslpCepGroups!$I:$I,MATCH($C581,NslpCepGroups!$C:$C,0)),""))</f>
        <v/>
      </c>
      <c r="N581" s="46"/>
    </row>
    <row r="582" spans="1:14" x14ac:dyDescent="0.25">
      <c r="A582" s="25"/>
      <c r="B582" s="30" t="str">
        <f>IF($A582="","",INDEX('LEA-District wide'!$B:$B,MATCH($A582,'LEA-District wide'!$A:$A,0)))</f>
        <v/>
      </c>
      <c r="C582" s="26"/>
      <c r="D582" s="26"/>
      <c r="E582" s="6" t="str">
        <f>IF($A582="","",IFERROR(INDEX(CEPIdentifiedStudentsSummary!$D:$D,MATCH($C582,CEPIdentifiedStudentsSummary!$A:$A,0)),0))</f>
        <v/>
      </c>
      <c r="F582" s="6" t="str">
        <f>IF($A582="","",IFERROR(INDEX(CEPIdentifiedStudentsSummary!$C:$C,MATCH($C582,CEPIdentifiedStudentsSummary!$A:$A,0)),0))</f>
        <v/>
      </c>
      <c r="G582" s="5" t="str">
        <f t="shared" si="38"/>
        <v/>
      </c>
      <c r="H582" s="36" t="str">
        <f t="shared" si="36"/>
        <v/>
      </c>
      <c r="I582" s="36" t="str">
        <f t="shared" si="37"/>
        <v/>
      </c>
      <c r="J582" s="44" t="str">
        <f>IF(IFERROR(INDEX(NslpCepGroups!$E:$E,MATCH($C582,NslpCepGroups!$C:$C,0))="Special Assistance - CEP",FALSE),"X","")</f>
        <v/>
      </c>
      <c r="K582" s="42" t="str">
        <f>IF($A582="","",IF($J582="X",INDEX(NslpCepGroups!$H:$H,MATCH($C582,NslpCepGroups!$C:$C,0)),""))</f>
        <v/>
      </c>
      <c r="L582" s="42" t="str">
        <f>IF($A582="","",IF($J582="X",IF(INDEX(NslpCepGroups!$F:$F,MATCH($C582,NslpCepGroups!$C:$C,0))=0,"Indiv. site",INDEX(NslpCepGroups!$F:$F,MATCH($C582,NslpCepGroups!$C:$C,0))),""))</f>
        <v/>
      </c>
      <c r="M582" s="42" t="str">
        <f>IF($A582="","",IF($J582="X",INDEX(NslpCepGroups!$I:$I,MATCH($C582,NslpCepGroups!$C:$C,0)),""))</f>
        <v/>
      </c>
      <c r="N582" s="46"/>
    </row>
    <row r="583" spans="1:14" x14ac:dyDescent="0.25">
      <c r="A583" s="25"/>
      <c r="B583" s="30" t="str">
        <f>IF($A583="","",INDEX('LEA-District wide'!$B:$B,MATCH($A583,'LEA-District wide'!$A:$A,0)))</f>
        <v/>
      </c>
      <c r="C583" s="26"/>
      <c r="D583" s="26"/>
      <c r="E583" s="6" t="str">
        <f>IF($A583="","",IFERROR(INDEX(CEPIdentifiedStudentsSummary!$D:$D,MATCH($C583,CEPIdentifiedStudentsSummary!$A:$A,0)),0))</f>
        <v/>
      </c>
      <c r="F583" s="6" t="str">
        <f>IF($A583="","",IFERROR(INDEX(CEPIdentifiedStudentsSummary!$C:$C,MATCH($C583,CEPIdentifiedStudentsSummary!$A:$A,0)),0))</f>
        <v/>
      </c>
      <c r="G583" s="5" t="str">
        <f t="shared" si="38"/>
        <v/>
      </c>
      <c r="H583" s="36" t="str">
        <f t="shared" si="36"/>
        <v/>
      </c>
      <c r="I583" s="36" t="str">
        <f t="shared" si="37"/>
        <v/>
      </c>
      <c r="J583" s="44" t="str">
        <f>IF(IFERROR(INDEX(NslpCepGroups!$E:$E,MATCH($C583,NslpCepGroups!$C:$C,0))="Special Assistance - CEP",FALSE),"X","")</f>
        <v/>
      </c>
      <c r="K583" s="42" t="str">
        <f>IF($A583="","",IF($J583="X",INDEX(NslpCepGroups!$H:$H,MATCH($C583,NslpCepGroups!$C:$C,0)),""))</f>
        <v/>
      </c>
      <c r="L583" s="42" t="str">
        <f>IF($A583="","",IF($J583="X",IF(INDEX(NslpCepGroups!$F:$F,MATCH($C583,NslpCepGroups!$C:$C,0))=0,"Indiv. site",INDEX(NslpCepGroups!$F:$F,MATCH($C583,NslpCepGroups!$C:$C,0))),""))</f>
        <v/>
      </c>
      <c r="M583" s="42" t="str">
        <f>IF($A583="","",IF($J583="X",INDEX(NslpCepGroups!$I:$I,MATCH($C583,NslpCepGroups!$C:$C,0)),""))</f>
        <v/>
      </c>
      <c r="N583" s="46"/>
    </row>
    <row r="584" spans="1:14" x14ac:dyDescent="0.25">
      <c r="A584" s="25"/>
      <c r="B584" s="30" t="str">
        <f>IF($A584="","",INDEX('LEA-District wide'!$B:$B,MATCH($A584,'LEA-District wide'!$A:$A,0)))</f>
        <v/>
      </c>
      <c r="C584" s="26"/>
      <c r="D584" s="26"/>
      <c r="E584" s="6" t="str">
        <f>IF($A584="","",IFERROR(INDEX(CEPIdentifiedStudentsSummary!$D:$D,MATCH($C584,CEPIdentifiedStudentsSummary!$A:$A,0)),0))</f>
        <v/>
      </c>
      <c r="F584" s="6" t="str">
        <f>IF($A584="","",IFERROR(INDEX(CEPIdentifiedStudentsSummary!$C:$C,MATCH($C584,CEPIdentifiedStudentsSummary!$A:$A,0)),0))</f>
        <v/>
      </c>
      <c r="G584" s="5" t="str">
        <f t="shared" si="38"/>
        <v/>
      </c>
      <c r="H584" s="36" t="str">
        <f t="shared" si="36"/>
        <v/>
      </c>
      <c r="I584" s="36" t="str">
        <f t="shared" si="37"/>
        <v/>
      </c>
      <c r="J584" s="44" t="str">
        <f>IF(IFERROR(INDEX(NslpCepGroups!$E:$E,MATCH($C584,NslpCepGroups!$C:$C,0))="Special Assistance - CEP",FALSE),"X","")</f>
        <v/>
      </c>
      <c r="K584" s="42" t="str">
        <f>IF($A584="","",IF($J584="X",INDEX(NslpCepGroups!$H:$H,MATCH($C584,NslpCepGroups!$C:$C,0)),""))</f>
        <v/>
      </c>
      <c r="L584" s="42" t="str">
        <f>IF($A584="","",IF($J584="X",IF(INDEX(NslpCepGroups!$F:$F,MATCH($C584,NslpCepGroups!$C:$C,0))=0,"Indiv. site",INDEX(NslpCepGroups!$F:$F,MATCH($C584,NslpCepGroups!$C:$C,0))),""))</f>
        <v/>
      </c>
      <c r="M584" s="42" t="str">
        <f>IF($A584="","",IF($J584="X",INDEX(NslpCepGroups!$I:$I,MATCH($C584,NslpCepGroups!$C:$C,0)),""))</f>
        <v/>
      </c>
      <c r="N584" s="46"/>
    </row>
    <row r="585" spans="1:14" x14ac:dyDescent="0.25">
      <c r="A585" s="25"/>
      <c r="B585" s="30" t="str">
        <f>IF($A585="","",INDEX('LEA-District wide'!$B:$B,MATCH($A585,'LEA-District wide'!$A:$A,0)))</f>
        <v/>
      </c>
      <c r="C585" s="26"/>
      <c r="D585" s="26"/>
      <c r="E585" s="6" t="str">
        <f>IF($A585="","",IFERROR(INDEX(CEPIdentifiedStudentsSummary!$D:$D,MATCH($C585,CEPIdentifiedStudentsSummary!$A:$A,0)),0))</f>
        <v/>
      </c>
      <c r="F585" s="6" t="str">
        <f>IF($A585="","",IFERROR(INDEX(CEPIdentifiedStudentsSummary!$C:$C,MATCH($C585,CEPIdentifiedStudentsSummary!$A:$A,0)),0))</f>
        <v/>
      </c>
      <c r="G585" s="5" t="str">
        <f t="shared" si="38"/>
        <v/>
      </c>
      <c r="H585" s="36" t="str">
        <f t="shared" si="36"/>
        <v/>
      </c>
      <c r="I585" s="36" t="str">
        <f t="shared" si="37"/>
        <v/>
      </c>
      <c r="J585" s="44" t="str">
        <f>IF(IFERROR(INDEX(NslpCepGroups!$E:$E,MATCH($C585,NslpCepGroups!$C:$C,0))="Special Assistance - CEP",FALSE),"X","")</f>
        <v/>
      </c>
      <c r="K585" s="42" t="str">
        <f>IF($A585="","",IF($J585="X",INDEX(NslpCepGroups!$H:$H,MATCH($C585,NslpCepGroups!$C:$C,0)),""))</f>
        <v/>
      </c>
      <c r="L585" s="42" t="str">
        <f>IF($A585="","",IF($J585="X",IF(INDEX(NslpCepGroups!$F:$F,MATCH($C585,NslpCepGroups!$C:$C,0))=0,"Indiv. site",INDEX(NslpCepGroups!$F:$F,MATCH($C585,NslpCepGroups!$C:$C,0))),""))</f>
        <v/>
      </c>
      <c r="M585" s="42" t="str">
        <f>IF($A585="","",IF($J585="X",INDEX(NslpCepGroups!$I:$I,MATCH($C585,NslpCepGroups!$C:$C,0)),""))</f>
        <v/>
      </c>
      <c r="N585" s="46"/>
    </row>
    <row r="586" spans="1:14" x14ac:dyDescent="0.25">
      <c r="A586" s="25"/>
      <c r="B586" s="30" t="str">
        <f>IF($A586="","",INDEX('LEA-District wide'!$B:$B,MATCH($A586,'LEA-District wide'!$A:$A,0)))</f>
        <v/>
      </c>
      <c r="C586" s="26"/>
      <c r="D586" s="26"/>
      <c r="E586" s="6" t="str">
        <f>IF($A586="","",IFERROR(INDEX(CEPIdentifiedStudentsSummary!$D:$D,MATCH($C586,CEPIdentifiedStudentsSummary!$A:$A,0)),0))</f>
        <v/>
      </c>
      <c r="F586" s="6" t="str">
        <f>IF($A586="","",IFERROR(INDEX(CEPIdentifiedStudentsSummary!$C:$C,MATCH($C586,CEPIdentifiedStudentsSummary!$A:$A,0)),0))</f>
        <v/>
      </c>
      <c r="G586" s="5" t="str">
        <f t="shared" si="38"/>
        <v/>
      </c>
      <c r="H586" s="36" t="str">
        <f t="shared" si="36"/>
        <v/>
      </c>
      <c r="I586" s="36" t="str">
        <f t="shared" si="37"/>
        <v/>
      </c>
      <c r="J586" s="44" t="str">
        <f>IF(IFERROR(INDEX(NslpCepGroups!$E:$E,MATCH($C586,NslpCepGroups!$C:$C,0))="Special Assistance - CEP",FALSE),"X","")</f>
        <v/>
      </c>
      <c r="K586" s="42" t="str">
        <f>IF($A586="","",IF($J586="X",INDEX(NslpCepGroups!$H:$H,MATCH($C586,NslpCepGroups!$C:$C,0)),""))</f>
        <v/>
      </c>
      <c r="L586" s="42" t="str">
        <f>IF($A586="","",IF($J586="X",IF(INDEX(NslpCepGroups!$F:$F,MATCH($C586,NslpCepGroups!$C:$C,0))=0,"Indiv. site",INDEX(NslpCepGroups!$F:$F,MATCH($C586,NslpCepGroups!$C:$C,0))),""))</f>
        <v/>
      </c>
      <c r="M586" s="42" t="str">
        <f>IF($A586="","",IF($J586="X",INDEX(NslpCepGroups!$I:$I,MATCH($C586,NslpCepGroups!$C:$C,0)),""))</f>
        <v/>
      </c>
      <c r="N586" s="46"/>
    </row>
    <row r="587" spans="1:14" x14ac:dyDescent="0.25">
      <c r="A587" s="25"/>
      <c r="B587" s="30" t="str">
        <f>IF($A587="","",INDEX('LEA-District wide'!$B:$B,MATCH($A587,'LEA-District wide'!$A:$A,0)))</f>
        <v/>
      </c>
      <c r="C587" s="26"/>
      <c r="D587" s="26"/>
      <c r="E587" s="6" t="str">
        <f>IF($A587="","",IFERROR(INDEX(CEPIdentifiedStudentsSummary!$D:$D,MATCH($C587,CEPIdentifiedStudentsSummary!$A:$A,0)),0))</f>
        <v/>
      </c>
      <c r="F587" s="6" t="str">
        <f>IF($A587="","",IFERROR(INDEX(CEPIdentifiedStudentsSummary!$C:$C,MATCH($C587,CEPIdentifiedStudentsSummary!$A:$A,0)),0))</f>
        <v/>
      </c>
      <c r="G587" s="5" t="str">
        <f t="shared" si="38"/>
        <v/>
      </c>
      <c r="H587" s="36" t="str">
        <f t="shared" si="36"/>
        <v/>
      </c>
      <c r="I587" s="36" t="str">
        <f t="shared" si="37"/>
        <v/>
      </c>
      <c r="J587" s="44" t="str">
        <f>IF(IFERROR(INDEX(NslpCepGroups!$E:$E,MATCH($C587,NslpCepGroups!$C:$C,0))="Special Assistance - CEP",FALSE),"X","")</f>
        <v/>
      </c>
      <c r="K587" s="42" t="str">
        <f>IF($A587="","",IF($J587="X",INDEX(NslpCepGroups!$H:$H,MATCH($C587,NslpCepGroups!$C:$C,0)),""))</f>
        <v/>
      </c>
      <c r="L587" s="42" t="str">
        <f>IF($A587="","",IF($J587="X",IF(INDEX(NslpCepGroups!$F:$F,MATCH($C587,NslpCepGroups!$C:$C,0))=0,"Indiv. site",INDEX(NslpCepGroups!$F:$F,MATCH($C587,NslpCepGroups!$C:$C,0))),""))</f>
        <v/>
      </c>
      <c r="M587" s="42" t="str">
        <f>IF($A587="","",IF($J587="X",INDEX(NslpCepGroups!$I:$I,MATCH($C587,NslpCepGroups!$C:$C,0)),""))</f>
        <v/>
      </c>
      <c r="N587" s="46"/>
    </row>
    <row r="588" spans="1:14" x14ac:dyDescent="0.25">
      <c r="A588" s="25"/>
      <c r="B588" s="30" t="str">
        <f>IF($A588="","",INDEX('LEA-District wide'!$B:$B,MATCH($A588,'LEA-District wide'!$A:$A,0)))</f>
        <v/>
      </c>
      <c r="C588" s="26"/>
      <c r="D588" s="26"/>
      <c r="E588" s="6" t="str">
        <f>IF($A588="","",IFERROR(INDEX(CEPIdentifiedStudentsSummary!$D:$D,MATCH($C588,CEPIdentifiedStudentsSummary!$A:$A,0)),0))</f>
        <v/>
      </c>
      <c r="F588" s="6" t="str">
        <f>IF($A588="","",IFERROR(INDEX(CEPIdentifiedStudentsSummary!$C:$C,MATCH($C588,CEPIdentifiedStudentsSummary!$A:$A,0)),0))</f>
        <v/>
      </c>
      <c r="G588" s="5" t="str">
        <f t="shared" si="38"/>
        <v/>
      </c>
      <c r="H588" s="36" t="str">
        <f t="shared" si="36"/>
        <v/>
      </c>
      <c r="I588" s="36" t="str">
        <f t="shared" si="37"/>
        <v/>
      </c>
      <c r="J588" s="44" t="str">
        <f>IF(IFERROR(INDEX(NslpCepGroups!$E:$E,MATCH($C588,NslpCepGroups!$C:$C,0))="Special Assistance - CEP",FALSE),"X","")</f>
        <v/>
      </c>
      <c r="K588" s="42" t="str">
        <f>IF($A588="","",IF($J588="X",INDEX(NslpCepGroups!$H:$H,MATCH($C588,NslpCepGroups!$C:$C,0)),""))</f>
        <v/>
      </c>
      <c r="L588" s="42" t="str">
        <f>IF($A588="","",IF($J588="X",IF(INDEX(NslpCepGroups!$F:$F,MATCH($C588,NslpCepGroups!$C:$C,0))=0,"Indiv. site",INDEX(NslpCepGroups!$F:$F,MATCH($C588,NslpCepGroups!$C:$C,0))),""))</f>
        <v/>
      </c>
      <c r="M588" s="42" t="str">
        <f>IF($A588="","",IF($J588="X",INDEX(NslpCepGroups!$I:$I,MATCH($C588,NslpCepGroups!$C:$C,0)),""))</f>
        <v/>
      </c>
      <c r="N588" s="46"/>
    </row>
    <row r="589" spans="1:14" x14ac:dyDescent="0.25">
      <c r="A589" s="25"/>
      <c r="B589" s="30" t="str">
        <f>IF($A589="","",INDEX('LEA-District wide'!$B:$B,MATCH($A589,'LEA-District wide'!$A:$A,0)))</f>
        <v/>
      </c>
      <c r="C589" s="26"/>
      <c r="D589" s="26"/>
      <c r="E589" s="6" t="str">
        <f>IF($A589="","",IFERROR(INDEX(CEPIdentifiedStudentsSummary!$D:$D,MATCH($C589,CEPIdentifiedStudentsSummary!$A:$A,0)),0))</f>
        <v/>
      </c>
      <c r="F589" s="6" t="str">
        <f>IF($A589="","",IFERROR(INDEX(CEPIdentifiedStudentsSummary!$C:$C,MATCH($C589,CEPIdentifiedStudentsSummary!$A:$A,0)),0))</f>
        <v/>
      </c>
      <c r="G589" s="5" t="str">
        <f t="shared" si="38"/>
        <v/>
      </c>
      <c r="H589" s="36" t="str">
        <f t="shared" si="36"/>
        <v/>
      </c>
      <c r="I589" s="36" t="str">
        <f t="shared" si="37"/>
        <v/>
      </c>
      <c r="J589" s="44" t="str">
        <f>IF(IFERROR(INDEX(NslpCepGroups!$E:$E,MATCH($C589,NslpCepGroups!$C:$C,0))="Special Assistance - CEP",FALSE),"X","")</f>
        <v/>
      </c>
      <c r="K589" s="42" t="str">
        <f>IF($A589="","",IF($J589="X",INDEX(NslpCepGroups!$H:$H,MATCH($C589,NslpCepGroups!$C:$C,0)),""))</f>
        <v/>
      </c>
      <c r="L589" s="42" t="str">
        <f>IF($A589="","",IF($J589="X",IF(INDEX(NslpCepGroups!$F:$F,MATCH($C589,NslpCepGroups!$C:$C,0))=0,"Indiv. site",INDEX(NslpCepGroups!$F:$F,MATCH($C589,NslpCepGroups!$C:$C,0))),""))</f>
        <v/>
      </c>
      <c r="M589" s="42" t="str">
        <f>IF($A589="","",IF($J589="X",INDEX(NslpCepGroups!$I:$I,MATCH($C589,NslpCepGroups!$C:$C,0)),""))</f>
        <v/>
      </c>
      <c r="N589" s="46"/>
    </row>
    <row r="590" spans="1:14" x14ac:dyDescent="0.25">
      <c r="A590" s="25"/>
      <c r="B590" s="30" t="str">
        <f>IF($A590="","",INDEX('LEA-District wide'!$B:$B,MATCH($A590,'LEA-District wide'!$A:$A,0)))</f>
        <v/>
      </c>
      <c r="C590" s="26"/>
      <c r="D590" s="26"/>
      <c r="E590" s="6" t="str">
        <f>IF($A590="","",IFERROR(INDEX(CEPIdentifiedStudentsSummary!$D:$D,MATCH($C590,CEPIdentifiedStudentsSummary!$A:$A,0)),0))</f>
        <v/>
      </c>
      <c r="F590" s="6" t="str">
        <f>IF($A590="","",IFERROR(INDEX(CEPIdentifiedStudentsSummary!$C:$C,MATCH($C590,CEPIdentifiedStudentsSummary!$A:$A,0)),0))</f>
        <v/>
      </c>
      <c r="G590" s="5" t="str">
        <f t="shared" si="38"/>
        <v/>
      </c>
      <c r="H590" s="36" t="str">
        <f t="shared" si="36"/>
        <v/>
      </c>
      <c r="I590" s="36" t="str">
        <f t="shared" si="37"/>
        <v/>
      </c>
      <c r="J590" s="44" t="str">
        <f>IF(IFERROR(INDEX(NslpCepGroups!$E:$E,MATCH($C590,NslpCepGroups!$C:$C,0))="Special Assistance - CEP",FALSE),"X","")</f>
        <v/>
      </c>
      <c r="K590" s="42" t="str">
        <f>IF($A590="","",IF($J590="X",INDEX(NslpCepGroups!$H:$H,MATCH($C590,NslpCepGroups!$C:$C,0)),""))</f>
        <v/>
      </c>
      <c r="L590" s="42" t="str">
        <f>IF($A590="","",IF($J590="X",IF(INDEX(NslpCepGroups!$F:$F,MATCH($C590,NslpCepGroups!$C:$C,0))=0,"Indiv. site",INDEX(NslpCepGroups!$F:$F,MATCH($C590,NslpCepGroups!$C:$C,0))),""))</f>
        <v/>
      </c>
      <c r="M590" s="42" t="str">
        <f>IF($A590="","",IF($J590="X",INDEX(NslpCepGroups!$I:$I,MATCH($C590,NslpCepGroups!$C:$C,0)),""))</f>
        <v/>
      </c>
      <c r="N590" s="46"/>
    </row>
    <row r="591" spans="1:14" x14ac:dyDescent="0.25">
      <c r="A591" s="25"/>
      <c r="B591" s="30" t="str">
        <f>IF($A591="","",INDEX('LEA-District wide'!$B:$B,MATCH($A591,'LEA-District wide'!$A:$A,0)))</f>
        <v/>
      </c>
      <c r="C591" s="26"/>
      <c r="D591" s="26"/>
      <c r="E591" s="6" t="str">
        <f>IF($A591="","",IFERROR(INDEX(CEPIdentifiedStudentsSummary!$D:$D,MATCH($C591,CEPIdentifiedStudentsSummary!$A:$A,0)),0))</f>
        <v/>
      </c>
      <c r="F591" s="6" t="str">
        <f>IF($A591="","",IFERROR(INDEX(CEPIdentifiedStudentsSummary!$C:$C,MATCH($C591,CEPIdentifiedStudentsSummary!$A:$A,0)),0))</f>
        <v/>
      </c>
      <c r="G591" s="5" t="str">
        <f t="shared" si="38"/>
        <v/>
      </c>
      <c r="H591" s="36" t="str">
        <f t="shared" si="36"/>
        <v/>
      </c>
      <c r="I591" s="36" t="str">
        <f t="shared" si="37"/>
        <v/>
      </c>
      <c r="J591" s="44" t="str">
        <f>IF(IFERROR(INDEX(NslpCepGroups!$E:$E,MATCH($C591,NslpCepGroups!$C:$C,0))="Special Assistance - CEP",FALSE),"X","")</f>
        <v/>
      </c>
      <c r="K591" s="42" t="str">
        <f>IF($A591="","",IF($J591="X",INDEX(NslpCepGroups!$H:$H,MATCH($C591,NslpCepGroups!$C:$C,0)),""))</f>
        <v/>
      </c>
      <c r="L591" s="42" t="str">
        <f>IF($A591="","",IF($J591="X",IF(INDEX(NslpCepGroups!$F:$F,MATCH($C591,NslpCepGroups!$C:$C,0))=0,"Indiv. site",INDEX(NslpCepGroups!$F:$F,MATCH($C591,NslpCepGroups!$C:$C,0))),""))</f>
        <v/>
      </c>
      <c r="M591" s="42" t="str">
        <f>IF($A591="","",IF($J591="X",INDEX(NslpCepGroups!$I:$I,MATCH($C591,NslpCepGroups!$C:$C,0)),""))</f>
        <v/>
      </c>
      <c r="N591" s="46"/>
    </row>
    <row r="592" spans="1:14" x14ac:dyDescent="0.25">
      <c r="A592" s="25"/>
      <c r="B592" s="30" t="str">
        <f>IF($A592="","",INDEX('LEA-District wide'!$B:$B,MATCH($A592,'LEA-District wide'!$A:$A,0)))</f>
        <v/>
      </c>
      <c r="C592" s="26"/>
      <c r="D592" s="26"/>
      <c r="E592" s="6" t="str">
        <f>IF($A592="","",IFERROR(INDEX(CEPIdentifiedStudentsSummary!$D:$D,MATCH($C592,CEPIdentifiedStudentsSummary!$A:$A,0)),0))</f>
        <v/>
      </c>
      <c r="F592" s="6" t="str">
        <f>IF($A592="","",IFERROR(INDEX(CEPIdentifiedStudentsSummary!$C:$C,MATCH($C592,CEPIdentifiedStudentsSummary!$A:$A,0)),0))</f>
        <v/>
      </c>
      <c r="G592" s="5" t="str">
        <f t="shared" si="38"/>
        <v/>
      </c>
      <c r="H592" s="36" t="str">
        <f t="shared" si="36"/>
        <v/>
      </c>
      <c r="I592" s="36" t="str">
        <f t="shared" si="37"/>
        <v/>
      </c>
      <c r="J592" s="44" t="str">
        <f>IF(IFERROR(INDEX(NslpCepGroups!$E:$E,MATCH($C592,NslpCepGroups!$C:$C,0))="Special Assistance - CEP",FALSE),"X","")</f>
        <v/>
      </c>
      <c r="K592" s="42" t="str">
        <f>IF($A592="","",IF($J592="X",INDEX(NslpCepGroups!$H:$H,MATCH($C592,NslpCepGroups!$C:$C,0)),""))</f>
        <v/>
      </c>
      <c r="L592" s="42" t="str">
        <f>IF($A592="","",IF($J592="X",IF(INDEX(NslpCepGroups!$F:$F,MATCH($C592,NslpCepGroups!$C:$C,0))=0,"Indiv. site",INDEX(NslpCepGroups!$F:$F,MATCH($C592,NslpCepGroups!$C:$C,0))),""))</f>
        <v/>
      </c>
      <c r="M592" s="42" t="str">
        <f>IF($A592="","",IF($J592="X",INDEX(NslpCepGroups!$I:$I,MATCH($C592,NslpCepGroups!$C:$C,0)),""))</f>
        <v/>
      </c>
      <c r="N592" s="46"/>
    </row>
    <row r="593" spans="1:14" x14ac:dyDescent="0.25">
      <c r="A593" s="25"/>
      <c r="B593" s="30" t="str">
        <f>IF($A593="","",INDEX('LEA-District wide'!$B:$B,MATCH($A593,'LEA-District wide'!$A:$A,0)))</f>
        <v/>
      </c>
      <c r="C593" s="26"/>
      <c r="D593" s="26"/>
      <c r="E593" s="6" t="str">
        <f>IF($A593="","",IFERROR(INDEX(CEPIdentifiedStudentsSummary!$D:$D,MATCH($C593,CEPIdentifiedStudentsSummary!$A:$A,0)),0))</f>
        <v/>
      </c>
      <c r="F593" s="6" t="str">
        <f>IF($A593="","",IFERROR(INDEX(CEPIdentifiedStudentsSummary!$C:$C,MATCH($C593,CEPIdentifiedStudentsSummary!$A:$A,0)),0))</f>
        <v/>
      </c>
      <c r="G593" s="5" t="str">
        <f t="shared" si="38"/>
        <v/>
      </c>
      <c r="H593" s="36" t="str">
        <f t="shared" si="36"/>
        <v/>
      </c>
      <c r="I593" s="36" t="str">
        <f t="shared" si="37"/>
        <v/>
      </c>
      <c r="J593" s="44" t="str">
        <f>IF(IFERROR(INDEX(NslpCepGroups!$E:$E,MATCH($C593,NslpCepGroups!$C:$C,0))="Special Assistance - CEP",FALSE),"X","")</f>
        <v/>
      </c>
      <c r="K593" s="42" t="str">
        <f>IF($A593="","",IF($J593="X",INDEX(NslpCepGroups!$H:$H,MATCH($C593,NslpCepGroups!$C:$C,0)),""))</f>
        <v/>
      </c>
      <c r="L593" s="42" t="str">
        <f>IF($A593="","",IF($J593="X",IF(INDEX(NslpCepGroups!$F:$F,MATCH($C593,NslpCepGroups!$C:$C,0))=0,"Indiv. site",INDEX(NslpCepGroups!$F:$F,MATCH($C593,NslpCepGroups!$C:$C,0))),""))</f>
        <v/>
      </c>
      <c r="M593" s="42" t="str">
        <f>IF($A593="","",IF($J593="X",INDEX(NslpCepGroups!$I:$I,MATCH($C593,NslpCepGroups!$C:$C,0)),""))</f>
        <v/>
      </c>
      <c r="N593" s="46"/>
    </row>
    <row r="594" spans="1:14" x14ac:dyDescent="0.25">
      <c r="A594" s="25"/>
      <c r="B594" s="30" t="str">
        <f>IF($A594="","",INDEX('LEA-District wide'!$B:$B,MATCH($A594,'LEA-District wide'!$A:$A,0)))</f>
        <v/>
      </c>
      <c r="C594" s="26"/>
      <c r="D594" s="26"/>
      <c r="E594" s="6" t="str">
        <f>IF($A594="","",IFERROR(INDEX(CEPIdentifiedStudentsSummary!$D:$D,MATCH($C594,CEPIdentifiedStudentsSummary!$A:$A,0)),0))</f>
        <v/>
      </c>
      <c r="F594" s="6" t="str">
        <f>IF($A594="","",IFERROR(INDEX(CEPIdentifiedStudentsSummary!$C:$C,MATCH($C594,CEPIdentifiedStudentsSummary!$A:$A,0)),0))</f>
        <v/>
      </c>
      <c r="G594" s="5" t="str">
        <f t="shared" si="38"/>
        <v/>
      </c>
      <c r="H594" s="36" t="str">
        <f t="shared" si="36"/>
        <v/>
      </c>
      <c r="I594" s="36" t="str">
        <f t="shared" si="37"/>
        <v/>
      </c>
      <c r="J594" s="44" t="str">
        <f>IF(IFERROR(INDEX(NslpCepGroups!$E:$E,MATCH($C594,NslpCepGroups!$C:$C,0))="Special Assistance - CEP",FALSE),"X","")</f>
        <v/>
      </c>
      <c r="K594" s="42" t="str">
        <f>IF($A594="","",IF($J594="X",INDEX(NslpCepGroups!$H:$H,MATCH($C594,NslpCepGroups!$C:$C,0)),""))</f>
        <v/>
      </c>
      <c r="L594" s="42" t="str">
        <f>IF($A594="","",IF($J594="X",IF(INDEX(NslpCepGroups!$F:$F,MATCH($C594,NslpCepGroups!$C:$C,0))=0,"Indiv. site",INDEX(NslpCepGroups!$F:$F,MATCH($C594,NslpCepGroups!$C:$C,0))),""))</f>
        <v/>
      </c>
      <c r="M594" s="42" t="str">
        <f>IF($A594="","",IF($J594="X",INDEX(NslpCepGroups!$I:$I,MATCH($C594,NslpCepGroups!$C:$C,0)),""))</f>
        <v/>
      </c>
      <c r="N594" s="46"/>
    </row>
    <row r="595" spans="1:14" x14ac:dyDescent="0.25">
      <c r="A595" s="25"/>
      <c r="B595" s="30" t="str">
        <f>IF($A595="","",INDEX('LEA-District wide'!$B:$B,MATCH($A595,'LEA-District wide'!$A:$A,0)))</f>
        <v/>
      </c>
      <c r="C595" s="26"/>
      <c r="D595" s="26"/>
      <c r="E595" s="6" t="str">
        <f>IF($A595="","",IFERROR(INDEX(CEPIdentifiedStudentsSummary!$D:$D,MATCH($C595,CEPIdentifiedStudentsSummary!$A:$A,0)),0))</f>
        <v/>
      </c>
      <c r="F595" s="6" t="str">
        <f>IF($A595="","",IFERROR(INDEX(CEPIdentifiedStudentsSummary!$C:$C,MATCH($C595,CEPIdentifiedStudentsSummary!$A:$A,0)),0))</f>
        <v/>
      </c>
      <c r="G595" s="5" t="str">
        <f t="shared" si="38"/>
        <v/>
      </c>
      <c r="H595" s="36" t="str">
        <f t="shared" si="36"/>
        <v/>
      </c>
      <c r="I595" s="36" t="str">
        <f t="shared" si="37"/>
        <v/>
      </c>
      <c r="J595" s="44" t="str">
        <f>IF(IFERROR(INDEX(NslpCepGroups!$E:$E,MATCH($C595,NslpCepGroups!$C:$C,0))="Special Assistance - CEP",FALSE),"X","")</f>
        <v/>
      </c>
      <c r="K595" s="42" t="str">
        <f>IF($A595="","",IF($J595="X",INDEX(NslpCepGroups!$H:$H,MATCH($C595,NslpCepGroups!$C:$C,0)),""))</f>
        <v/>
      </c>
      <c r="L595" s="42" t="str">
        <f>IF($A595="","",IF($J595="X",IF(INDEX(NslpCepGroups!$F:$F,MATCH($C595,NslpCepGroups!$C:$C,0))=0,"Indiv. site",INDEX(NslpCepGroups!$F:$F,MATCH($C595,NslpCepGroups!$C:$C,0))),""))</f>
        <v/>
      </c>
      <c r="M595" s="42" t="str">
        <f>IF($A595="","",IF($J595="X",INDEX(NslpCepGroups!$I:$I,MATCH($C595,NslpCepGroups!$C:$C,0)),""))</f>
        <v/>
      </c>
      <c r="N595" s="46"/>
    </row>
    <row r="596" spans="1:14" x14ac:dyDescent="0.25">
      <c r="A596" s="25"/>
      <c r="B596" s="30" t="str">
        <f>IF($A596="","",INDEX('LEA-District wide'!$B:$B,MATCH($A596,'LEA-District wide'!$A:$A,0)))</f>
        <v/>
      </c>
      <c r="C596" s="26"/>
      <c r="D596" s="26"/>
      <c r="E596" s="6" t="str">
        <f>IF($A596="","",IFERROR(INDEX(CEPIdentifiedStudentsSummary!$D:$D,MATCH($C596,CEPIdentifiedStudentsSummary!$A:$A,0)),0))</f>
        <v/>
      </c>
      <c r="F596" s="6" t="str">
        <f>IF($A596="","",IFERROR(INDEX(CEPIdentifiedStudentsSummary!$C:$C,MATCH($C596,CEPIdentifiedStudentsSummary!$A:$A,0)),0))</f>
        <v/>
      </c>
      <c r="G596" s="5" t="str">
        <f t="shared" si="38"/>
        <v/>
      </c>
      <c r="H596" s="36" t="str">
        <f t="shared" si="36"/>
        <v/>
      </c>
      <c r="I596" s="36" t="str">
        <f t="shared" si="37"/>
        <v/>
      </c>
      <c r="J596" s="44" t="str">
        <f>IF(IFERROR(INDEX(NslpCepGroups!$E:$E,MATCH($C596,NslpCepGroups!$C:$C,0))="Special Assistance - CEP",FALSE),"X","")</f>
        <v/>
      </c>
      <c r="K596" s="42" t="str">
        <f>IF($A596="","",IF($J596="X",INDEX(NslpCepGroups!$H:$H,MATCH($C596,NslpCepGroups!$C:$C,0)),""))</f>
        <v/>
      </c>
      <c r="L596" s="42" t="str">
        <f>IF($A596="","",IF($J596="X",IF(INDEX(NslpCepGroups!$F:$F,MATCH($C596,NslpCepGroups!$C:$C,0))=0,"Indiv. site",INDEX(NslpCepGroups!$F:$F,MATCH($C596,NslpCepGroups!$C:$C,0))),""))</f>
        <v/>
      </c>
      <c r="M596" s="42" t="str">
        <f>IF($A596="","",IF($J596="X",INDEX(NslpCepGroups!$I:$I,MATCH($C596,NslpCepGroups!$C:$C,0)),""))</f>
        <v/>
      </c>
      <c r="N596" s="46"/>
    </row>
    <row r="597" spans="1:14" x14ac:dyDescent="0.25">
      <c r="A597" s="25"/>
      <c r="B597" s="30" t="str">
        <f>IF($A597="","",INDEX('LEA-District wide'!$B:$B,MATCH($A597,'LEA-District wide'!$A:$A,0)))</f>
        <v/>
      </c>
      <c r="C597" s="26"/>
      <c r="D597" s="26"/>
      <c r="E597" s="6" t="str">
        <f>IF($A597="","",IFERROR(INDEX(CEPIdentifiedStudentsSummary!$D:$D,MATCH($C597,CEPIdentifiedStudentsSummary!$A:$A,0)),0))</f>
        <v/>
      </c>
      <c r="F597" s="6" t="str">
        <f>IF($A597="","",IFERROR(INDEX(CEPIdentifiedStudentsSummary!$C:$C,MATCH($C597,CEPIdentifiedStudentsSummary!$A:$A,0)),0))</f>
        <v/>
      </c>
      <c r="G597" s="5" t="str">
        <f t="shared" si="38"/>
        <v/>
      </c>
      <c r="H597" s="36" t="str">
        <f t="shared" si="36"/>
        <v/>
      </c>
      <c r="I597" s="36" t="str">
        <f t="shared" si="37"/>
        <v/>
      </c>
      <c r="J597" s="44" t="str">
        <f>IF(IFERROR(INDEX(NslpCepGroups!$E:$E,MATCH($C597,NslpCepGroups!$C:$C,0))="Special Assistance - CEP",FALSE),"X","")</f>
        <v/>
      </c>
      <c r="K597" s="42" t="str">
        <f>IF($A597="","",IF($J597="X",INDEX(NslpCepGroups!$H:$H,MATCH($C597,NslpCepGroups!$C:$C,0)),""))</f>
        <v/>
      </c>
      <c r="L597" s="42" t="str">
        <f>IF($A597="","",IF($J597="X",IF(INDEX(NslpCepGroups!$F:$F,MATCH($C597,NslpCepGroups!$C:$C,0))=0,"Indiv. site",INDEX(NslpCepGroups!$F:$F,MATCH($C597,NslpCepGroups!$C:$C,0))),""))</f>
        <v/>
      </c>
      <c r="M597" s="42" t="str">
        <f>IF($A597="","",IF($J597="X",INDEX(NslpCepGroups!$I:$I,MATCH($C597,NslpCepGroups!$C:$C,0)),""))</f>
        <v/>
      </c>
      <c r="N597" s="46"/>
    </row>
    <row r="598" spans="1:14" x14ac:dyDescent="0.25">
      <c r="A598" s="25"/>
      <c r="B598" s="30" t="str">
        <f>IF($A598="","",INDEX('LEA-District wide'!$B:$B,MATCH($A598,'LEA-District wide'!$A:$A,0)))</f>
        <v/>
      </c>
      <c r="C598" s="26"/>
      <c r="D598" s="26"/>
      <c r="E598" s="6" t="str">
        <f>IF($A598="","",IFERROR(INDEX(CEPIdentifiedStudentsSummary!$D:$D,MATCH($C598,CEPIdentifiedStudentsSummary!$A:$A,0)),0))</f>
        <v/>
      </c>
      <c r="F598" s="6" t="str">
        <f>IF($A598="","",IFERROR(INDEX(CEPIdentifiedStudentsSummary!$C:$C,MATCH($C598,CEPIdentifiedStudentsSummary!$A:$A,0)),0))</f>
        <v/>
      </c>
      <c r="G598" s="5" t="str">
        <f t="shared" si="38"/>
        <v/>
      </c>
      <c r="H598" s="36" t="str">
        <f t="shared" si="36"/>
        <v/>
      </c>
      <c r="I598" s="36" t="str">
        <f t="shared" si="37"/>
        <v/>
      </c>
      <c r="J598" s="44" t="str">
        <f>IF(IFERROR(INDEX(NslpCepGroups!$E:$E,MATCH($C598,NslpCepGroups!$C:$C,0))="Special Assistance - CEP",FALSE),"X","")</f>
        <v/>
      </c>
      <c r="K598" s="42" t="str">
        <f>IF($A598="","",IF($J598="X",INDEX(NslpCepGroups!$H:$H,MATCH($C598,NslpCepGroups!$C:$C,0)),""))</f>
        <v/>
      </c>
      <c r="L598" s="42" t="str">
        <f>IF($A598="","",IF($J598="X",IF(INDEX(NslpCepGroups!$F:$F,MATCH($C598,NslpCepGroups!$C:$C,0))=0,"Indiv. site",INDEX(NslpCepGroups!$F:$F,MATCH($C598,NslpCepGroups!$C:$C,0))),""))</f>
        <v/>
      </c>
      <c r="M598" s="42" t="str">
        <f>IF($A598="","",IF($J598="X",INDEX(NslpCepGroups!$I:$I,MATCH($C598,NslpCepGroups!$C:$C,0)),""))</f>
        <v/>
      </c>
      <c r="N598" s="46"/>
    </row>
    <row r="599" spans="1:14" x14ac:dyDescent="0.25">
      <c r="A599" s="25"/>
      <c r="B599" s="30" t="str">
        <f>IF($A599="","",INDEX('LEA-District wide'!$B:$B,MATCH($A599,'LEA-District wide'!$A:$A,0)))</f>
        <v/>
      </c>
      <c r="C599" s="26"/>
      <c r="D599" s="26"/>
      <c r="E599" s="6" t="str">
        <f>IF($A599="","",IFERROR(INDEX(CEPIdentifiedStudentsSummary!$D:$D,MATCH($C599,CEPIdentifiedStudentsSummary!$A:$A,0)),0))</f>
        <v/>
      </c>
      <c r="F599" s="6" t="str">
        <f>IF($A599="","",IFERROR(INDEX(CEPIdentifiedStudentsSummary!$C:$C,MATCH($C599,CEPIdentifiedStudentsSummary!$A:$A,0)),0))</f>
        <v/>
      </c>
      <c r="G599" s="5" t="str">
        <f t="shared" si="38"/>
        <v/>
      </c>
      <c r="H599" s="36" t="str">
        <f t="shared" si="36"/>
        <v/>
      </c>
      <c r="I599" s="36" t="str">
        <f t="shared" si="37"/>
        <v/>
      </c>
      <c r="J599" s="44" t="str">
        <f>IF(IFERROR(INDEX(NslpCepGroups!$E:$E,MATCH($C599,NslpCepGroups!$C:$C,0))="Special Assistance - CEP",FALSE),"X","")</f>
        <v/>
      </c>
      <c r="K599" s="42" t="str">
        <f>IF($A599="","",IF($J599="X",INDEX(NslpCepGroups!$H:$H,MATCH($C599,NslpCepGroups!$C:$C,0)),""))</f>
        <v/>
      </c>
      <c r="L599" s="42" t="str">
        <f>IF($A599="","",IF($J599="X",IF(INDEX(NslpCepGroups!$F:$F,MATCH($C599,NslpCepGroups!$C:$C,0))=0,"Indiv. site",INDEX(NslpCepGroups!$F:$F,MATCH($C599,NslpCepGroups!$C:$C,0))),""))</f>
        <v/>
      </c>
      <c r="M599" s="42" t="str">
        <f>IF($A599="","",IF($J599="X",INDEX(NslpCepGroups!$I:$I,MATCH($C599,NslpCepGroups!$C:$C,0)),""))</f>
        <v/>
      </c>
      <c r="N599" s="46"/>
    </row>
    <row r="600" spans="1:14" x14ac:dyDescent="0.25">
      <c r="A600" s="25"/>
      <c r="B600" s="30" t="str">
        <f>IF($A600="","",INDEX('LEA-District wide'!$B:$B,MATCH($A600,'LEA-District wide'!$A:$A,0)))</f>
        <v/>
      </c>
      <c r="C600" s="26"/>
      <c r="D600" s="26"/>
      <c r="E600" s="6" t="str">
        <f>IF($A600="","",IFERROR(INDEX(CEPIdentifiedStudentsSummary!$D:$D,MATCH($C600,CEPIdentifiedStudentsSummary!$A:$A,0)),0))</f>
        <v/>
      </c>
      <c r="F600" s="6" t="str">
        <f>IF($A600="","",IFERROR(INDEX(CEPIdentifiedStudentsSummary!$C:$C,MATCH($C600,CEPIdentifiedStudentsSummary!$A:$A,0)),0))</f>
        <v/>
      </c>
      <c r="G600" s="5" t="str">
        <f t="shared" si="38"/>
        <v/>
      </c>
      <c r="H600" s="36" t="str">
        <f t="shared" si="36"/>
        <v/>
      </c>
      <c r="I600" s="36" t="str">
        <f t="shared" si="37"/>
        <v/>
      </c>
      <c r="J600" s="44" t="str">
        <f>IF(IFERROR(INDEX(NslpCepGroups!$E:$E,MATCH($C600,NslpCepGroups!$C:$C,0))="Special Assistance - CEP",FALSE),"X","")</f>
        <v/>
      </c>
      <c r="K600" s="42" t="str">
        <f>IF($A600="","",IF($J600="X",INDEX(NslpCepGroups!$H:$H,MATCH($C600,NslpCepGroups!$C:$C,0)),""))</f>
        <v/>
      </c>
      <c r="L600" s="42" t="str">
        <f>IF($A600="","",IF($J600="X",IF(INDEX(NslpCepGroups!$F:$F,MATCH($C600,NslpCepGroups!$C:$C,0))=0,"Indiv. site",INDEX(NslpCepGroups!$F:$F,MATCH($C600,NslpCepGroups!$C:$C,0))),""))</f>
        <v/>
      </c>
      <c r="M600" s="42" t="str">
        <f>IF($A600="","",IF($J600="X",INDEX(NslpCepGroups!$I:$I,MATCH($C600,NslpCepGroups!$C:$C,0)),""))</f>
        <v/>
      </c>
      <c r="N600" s="46"/>
    </row>
    <row r="601" spans="1:14" x14ac:dyDescent="0.25">
      <c r="A601" s="25"/>
      <c r="B601" s="30" t="str">
        <f>IF($A601="","",INDEX('LEA-District wide'!$B:$B,MATCH($A601,'LEA-District wide'!$A:$A,0)))</f>
        <v/>
      </c>
      <c r="C601" s="26"/>
      <c r="D601" s="26"/>
      <c r="E601" s="6" t="str">
        <f>IF($A601="","",IFERROR(INDEX(CEPIdentifiedStudentsSummary!$D:$D,MATCH($C601,CEPIdentifiedStudentsSummary!$A:$A,0)),0))</f>
        <v/>
      </c>
      <c r="F601" s="6" t="str">
        <f>IF($A601="","",IFERROR(INDEX(CEPIdentifiedStudentsSummary!$C:$C,MATCH($C601,CEPIdentifiedStudentsSummary!$A:$A,0)),0))</f>
        <v/>
      </c>
      <c r="G601" s="5" t="str">
        <f t="shared" si="38"/>
        <v/>
      </c>
      <c r="H601" s="36" t="str">
        <f t="shared" si="36"/>
        <v/>
      </c>
      <c r="I601" s="36" t="str">
        <f t="shared" si="37"/>
        <v/>
      </c>
      <c r="J601" s="44" t="str">
        <f>IF(IFERROR(INDEX(NslpCepGroups!$E:$E,MATCH($C601,NslpCepGroups!$C:$C,0))="Special Assistance - CEP",FALSE),"X","")</f>
        <v/>
      </c>
      <c r="K601" s="42" t="str">
        <f>IF($A601="","",IF($J601="X",INDEX(NslpCepGroups!$H:$H,MATCH($C601,NslpCepGroups!$C:$C,0)),""))</f>
        <v/>
      </c>
      <c r="L601" s="42" t="str">
        <f>IF($A601="","",IF($J601="X",IF(INDEX(NslpCepGroups!$F:$F,MATCH($C601,NslpCepGroups!$C:$C,0))=0,"Indiv. site",INDEX(NslpCepGroups!$F:$F,MATCH($C601,NslpCepGroups!$C:$C,0))),""))</f>
        <v/>
      </c>
      <c r="M601" s="42" t="str">
        <f>IF($A601="","",IF($J601="X",INDEX(NslpCepGroups!$I:$I,MATCH($C601,NslpCepGroups!$C:$C,0)),""))</f>
        <v/>
      </c>
      <c r="N601" s="46"/>
    </row>
    <row r="602" spans="1:14" x14ac:dyDescent="0.25">
      <c r="A602" s="25"/>
      <c r="B602" s="30" t="str">
        <f>IF($A602="","",INDEX('LEA-District wide'!$B:$B,MATCH($A602,'LEA-District wide'!$A:$A,0)))</f>
        <v/>
      </c>
      <c r="C602" s="26"/>
      <c r="D602" s="26"/>
      <c r="E602" s="6" t="str">
        <f>IF($A602="","",IFERROR(INDEX(CEPIdentifiedStudentsSummary!$D:$D,MATCH($C602,CEPIdentifiedStudentsSummary!$A:$A,0)),0))</f>
        <v/>
      </c>
      <c r="F602" s="6" t="str">
        <f>IF($A602="","",IFERROR(INDEX(CEPIdentifiedStudentsSummary!$C:$C,MATCH($C602,CEPIdentifiedStudentsSummary!$A:$A,0)),0))</f>
        <v/>
      </c>
      <c r="G602" s="5" t="str">
        <f t="shared" si="38"/>
        <v/>
      </c>
      <c r="H602" s="36" t="str">
        <f t="shared" si="36"/>
        <v/>
      </c>
      <c r="I602" s="36" t="str">
        <f t="shared" si="37"/>
        <v/>
      </c>
      <c r="J602" s="44" t="str">
        <f>IF(IFERROR(INDEX(NslpCepGroups!$E:$E,MATCH($C602,NslpCepGroups!$C:$C,0))="Special Assistance - CEP",FALSE),"X","")</f>
        <v/>
      </c>
      <c r="K602" s="42" t="str">
        <f>IF($A602="","",IF($J602="X",INDEX(NslpCepGroups!$H:$H,MATCH($C602,NslpCepGroups!$C:$C,0)),""))</f>
        <v/>
      </c>
      <c r="L602" s="42" t="str">
        <f>IF($A602="","",IF($J602="X",IF(INDEX(NslpCepGroups!$F:$F,MATCH($C602,NslpCepGroups!$C:$C,0))=0,"Indiv. site",INDEX(NslpCepGroups!$F:$F,MATCH($C602,NslpCepGroups!$C:$C,0))),""))</f>
        <v/>
      </c>
      <c r="M602" s="42" t="str">
        <f>IF($A602="","",IF($J602="X",INDEX(NslpCepGroups!$I:$I,MATCH($C602,NslpCepGroups!$C:$C,0)),""))</f>
        <v/>
      </c>
      <c r="N602" s="46"/>
    </row>
    <row r="603" spans="1:14" x14ac:dyDescent="0.25">
      <c r="A603" s="25"/>
      <c r="B603" s="30" t="str">
        <f>IF($A603="","",INDEX('LEA-District wide'!$B:$B,MATCH($A603,'LEA-District wide'!$A:$A,0)))</f>
        <v/>
      </c>
      <c r="C603" s="26"/>
      <c r="D603" s="26"/>
      <c r="E603" s="6" t="str">
        <f>IF($A603="","",IFERROR(INDEX(CEPIdentifiedStudentsSummary!$D:$D,MATCH($C603,CEPIdentifiedStudentsSummary!$A:$A,0)),0))</f>
        <v/>
      </c>
      <c r="F603" s="6" t="str">
        <f>IF($A603="","",IFERROR(INDEX(CEPIdentifiedStudentsSummary!$C:$C,MATCH($C603,CEPIdentifiedStudentsSummary!$A:$A,0)),0))</f>
        <v/>
      </c>
      <c r="G603" s="5" t="str">
        <f t="shared" si="38"/>
        <v/>
      </c>
      <c r="H603" s="36" t="str">
        <f t="shared" si="36"/>
        <v/>
      </c>
      <c r="I603" s="36" t="str">
        <f t="shared" si="37"/>
        <v/>
      </c>
      <c r="J603" s="44" t="str">
        <f>IF(IFERROR(INDEX(NslpCepGroups!$E:$E,MATCH($C603,NslpCepGroups!$C:$C,0))="Special Assistance - CEP",FALSE),"X","")</f>
        <v/>
      </c>
      <c r="K603" s="42" t="str">
        <f>IF($A603="","",IF($J603="X",INDEX(NslpCepGroups!$H:$H,MATCH($C603,NslpCepGroups!$C:$C,0)),""))</f>
        <v/>
      </c>
      <c r="L603" s="42" t="str">
        <f>IF($A603="","",IF($J603="X",IF(INDEX(NslpCepGroups!$F:$F,MATCH($C603,NslpCepGroups!$C:$C,0))=0,"Indiv. site",INDEX(NslpCepGroups!$F:$F,MATCH($C603,NslpCepGroups!$C:$C,0))),""))</f>
        <v/>
      </c>
      <c r="M603" s="42" t="str">
        <f>IF($A603="","",IF($J603="X",INDEX(NslpCepGroups!$I:$I,MATCH($C603,NslpCepGroups!$C:$C,0)),""))</f>
        <v/>
      </c>
      <c r="N603" s="46"/>
    </row>
    <row r="604" spans="1:14" x14ac:dyDescent="0.25">
      <c r="A604" s="25"/>
      <c r="B604" s="30" t="str">
        <f>IF($A604="","",INDEX('LEA-District wide'!$B:$B,MATCH($A604,'LEA-District wide'!$A:$A,0)))</f>
        <v/>
      </c>
      <c r="C604" s="26"/>
      <c r="D604" s="26"/>
      <c r="E604" s="6" t="str">
        <f>IF($A604="","",IFERROR(INDEX(CEPIdentifiedStudentsSummary!$D:$D,MATCH($C604,CEPIdentifiedStudentsSummary!$A:$A,0)),0))</f>
        <v/>
      </c>
      <c r="F604" s="6" t="str">
        <f>IF($A604="","",IFERROR(INDEX(CEPIdentifiedStudentsSummary!$C:$C,MATCH($C604,CEPIdentifiedStudentsSummary!$A:$A,0)),0))</f>
        <v/>
      </c>
      <c r="G604" s="5" t="str">
        <f t="shared" si="38"/>
        <v/>
      </c>
      <c r="H604" s="36" t="str">
        <f t="shared" si="36"/>
        <v/>
      </c>
      <c r="I604" s="36" t="str">
        <f t="shared" si="37"/>
        <v/>
      </c>
      <c r="J604" s="44" t="str">
        <f>IF(IFERROR(INDEX(NslpCepGroups!$E:$E,MATCH($C604,NslpCepGroups!$C:$C,0))="Special Assistance - CEP",FALSE),"X","")</f>
        <v/>
      </c>
      <c r="K604" s="42" t="str">
        <f>IF($A604="","",IF($J604="X",INDEX(NslpCepGroups!$H:$H,MATCH($C604,NslpCepGroups!$C:$C,0)),""))</f>
        <v/>
      </c>
      <c r="L604" s="42" t="str">
        <f>IF($A604="","",IF($J604="X",IF(INDEX(NslpCepGroups!$F:$F,MATCH($C604,NslpCepGroups!$C:$C,0))=0,"Indiv. site",INDEX(NslpCepGroups!$F:$F,MATCH($C604,NslpCepGroups!$C:$C,0))),""))</f>
        <v/>
      </c>
      <c r="M604" s="42" t="str">
        <f>IF($A604="","",IF($J604="X",INDEX(NslpCepGroups!$I:$I,MATCH($C604,NslpCepGroups!$C:$C,0)),""))</f>
        <v/>
      </c>
      <c r="N604" s="46"/>
    </row>
    <row r="605" spans="1:14" x14ac:dyDescent="0.25">
      <c r="A605" s="25"/>
      <c r="B605" s="30" t="str">
        <f>IF($A605="","",INDEX('LEA-District wide'!$B:$B,MATCH($A605,'LEA-District wide'!$A:$A,0)))</f>
        <v/>
      </c>
      <c r="C605" s="26"/>
      <c r="D605" s="26"/>
      <c r="E605" s="6" t="str">
        <f>IF($A605="","",IFERROR(INDEX(CEPIdentifiedStudentsSummary!$D:$D,MATCH($C605,CEPIdentifiedStudentsSummary!$A:$A,0)),0))</f>
        <v/>
      </c>
      <c r="F605" s="6" t="str">
        <f>IF($A605="","",IFERROR(INDEX(CEPIdentifiedStudentsSummary!$C:$C,MATCH($C605,CEPIdentifiedStudentsSummary!$A:$A,0)),0))</f>
        <v/>
      </c>
      <c r="G605" s="5" t="str">
        <f t="shared" si="38"/>
        <v/>
      </c>
      <c r="H605" s="36" t="str">
        <f t="shared" si="36"/>
        <v/>
      </c>
      <c r="I605" s="36" t="str">
        <f t="shared" si="37"/>
        <v/>
      </c>
      <c r="J605" s="44" t="str">
        <f>IF(IFERROR(INDEX(NslpCepGroups!$E:$E,MATCH($C605,NslpCepGroups!$C:$C,0))="Special Assistance - CEP",FALSE),"X","")</f>
        <v/>
      </c>
      <c r="K605" s="42" t="str">
        <f>IF($A605="","",IF($J605="X",INDEX(NslpCepGroups!$H:$H,MATCH($C605,NslpCepGroups!$C:$C,0)),""))</f>
        <v/>
      </c>
      <c r="L605" s="42" t="str">
        <f>IF($A605="","",IF($J605="X",IF(INDEX(NslpCepGroups!$F:$F,MATCH($C605,NslpCepGroups!$C:$C,0))=0,"Indiv. site",INDEX(NslpCepGroups!$F:$F,MATCH($C605,NslpCepGroups!$C:$C,0))),""))</f>
        <v/>
      </c>
      <c r="M605" s="42" t="str">
        <f>IF($A605="","",IF($J605="X",INDEX(NslpCepGroups!$I:$I,MATCH($C605,NslpCepGroups!$C:$C,0)),""))</f>
        <v/>
      </c>
      <c r="N605" s="46"/>
    </row>
    <row r="606" spans="1:14" x14ac:dyDescent="0.25">
      <c r="A606" s="25"/>
      <c r="B606" s="30" t="str">
        <f>IF($A606="","",INDEX('LEA-District wide'!$B:$B,MATCH($A606,'LEA-District wide'!$A:$A,0)))</f>
        <v/>
      </c>
      <c r="C606" s="26"/>
      <c r="D606" s="26"/>
      <c r="E606" s="6" t="str">
        <f>IF($A606="","",IFERROR(INDEX(CEPIdentifiedStudentsSummary!$D:$D,MATCH($C606,CEPIdentifiedStudentsSummary!$A:$A,0)),0))</f>
        <v/>
      </c>
      <c r="F606" s="6" t="str">
        <f>IF($A606="","",IFERROR(INDEX(CEPIdentifiedStudentsSummary!$C:$C,MATCH($C606,CEPIdentifiedStudentsSummary!$A:$A,0)),0))</f>
        <v/>
      </c>
      <c r="G606" s="5" t="str">
        <f t="shared" si="38"/>
        <v/>
      </c>
      <c r="H606" s="36" t="str">
        <f t="shared" si="36"/>
        <v/>
      </c>
      <c r="I606" s="36" t="str">
        <f t="shared" si="37"/>
        <v/>
      </c>
      <c r="J606" s="44" t="str">
        <f>IF(IFERROR(INDEX(NslpCepGroups!$E:$E,MATCH($C606,NslpCepGroups!$C:$C,0))="Special Assistance - CEP",FALSE),"X","")</f>
        <v/>
      </c>
      <c r="K606" s="42" t="str">
        <f>IF($A606="","",IF($J606="X",INDEX(NslpCepGroups!$H:$H,MATCH($C606,NslpCepGroups!$C:$C,0)),""))</f>
        <v/>
      </c>
      <c r="L606" s="42" t="str">
        <f>IF($A606="","",IF($J606="X",IF(INDEX(NslpCepGroups!$F:$F,MATCH($C606,NslpCepGroups!$C:$C,0))=0,"Indiv. site",INDEX(NslpCepGroups!$F:$F,MATCH($C606,NslpCepGroups!$C:$C,0))),""))</f>
        <v/>
      </c>
      <c r="M606" s="42" t="str">
        <f>IF($A606="","",IF($J606="X",INDEX(NslpCepGroups!$I:$I,MATCH($C606,NslpCepGroups!$C:$C,0)),""))</f>
        <v/>
      </c>
      <c r="N606" s="46"/>
    </row>
    <row r="607" spans="1:14" x14ac:dyDescent="0.25">
      <c r="A607" s="25"/>
      <c r="B607" s="30" t="str">
        <f>IF($A607="","",INDEX('LEA-District wide'!$B:$B,MATCH($A607,'LEA-District wide'!$A:$A,0)))</f>
        <v/>
      </c>
      <c r="C607" s="26"/>
      <c r="D607" s="26"/>
      <c r="E607" s="6" t="str">
        <f>IF($A607="","",IFERROR(INDEX(CEPIdentifiedStudentsSummary!$D:$D,MATCH($C607,CEPIdentifiedStudentsSummary!$A:$A,0)),0))</f>
        <v/>
      </c>
      <c r="F607" s="6" t="str">
        <f>IF($A607="","",IFERROR(INDEX(CEPIdentifiedStudentsSummary!$C:$C,MATCH($C607,CEPIdentifiedStudentsSummary!$A:$A,0)),0))</f>
        <v/>
      </c>
      <c r="G607" s="5" t="str">
        <f t="shared" si="38"/>
        <v/>
      </c>
      <c r="H607" s="36" t="str">
        <f t="shared" si="36"/>
        <v/>
      </c>
      <c r="I607" s="36" t="str">
        <f t="shared" si="37"/>
        <v/>
      </c>
      <c r="J607" s="44" t="str">
        <f>IF(IFERROR(INDEX(NslpCepGroups!$E:$E,MATCH($C607,NslpCepGroups!$C:$C,0))="Special Assistance - CEP",FALSE),"X","")</f>
        <v/>
      </c>
      <c r="K607" s="42" t="str">
        <f>IF($A607="","",IF($J607="X",INDEX(NslpCepGroups!$H:$H,MATCH($C607,NslpCepGroups!$C:$C,0)),""))</f>
        <v/>
      </c>
      <c r="L607" s="42" t="str">
        <f>IF($A607="","",IF($J607="X",IF(INDEX(NslpCepGroups!$F:$F,MATCH($C607,NslpCepGroups!$C:$C,0))=0,"Indiv. site",INDEX(NslpCepGroups!$F:$F,MATCH($C607,NslpCepGroups!$C:$C,0))),""))</f>
        <v/>
      </c>
      <c r="M607" s="42" t="str">
        <f>IF($A607="","",IF($J607="X",INDEX(NslpCepGroups!$I:$I,MATCH($C607,NslpCepGroups!$C:$C,0)),""))</f>
        <v/>
      </c>
      <c r="N607" s="46"/>
    </row>
    <row r="608" spans="1:14" x14ac:dyDescent="0.25">
      <c r="A608" s="25"/>
      <c r="B608" s="30" t="str">
        <f>IF($A608="","",INDEX('LEA-District wide'!$B:$B,MATCH($A608,'LEA-District wide'!$A:$A,0)))</f>
        <v/>
      </c>
      <c r="C608" s="26"/>
      <c r="D608" s="26"/>
      <c r="E608" s="6" t="str">
        <f>IF($A608="","",IFERROR(INDEX(CEPIdentifiedStudentsSummary!$D:$D,MATCH($C608,CEPIdentifiedStudentsSummary!$A:$A,0)),0))</f>
        <v/>
      </c>
      <c r="F608" s="6" t="str">
        <f>IF($A608="","",IFERROR(INDEX(CEPIdentifiedStudentsSummary!$C:$C,MATCH($C608,CEPIdentifiedStudentsSummary!$A:$A,0)),0))</f>
        <v/>
      </c>
      <c r="G608" s="5" t="str">
        <f t="shared" si="38"/>
        <v/>
      </c>
      <c r="H608" s="36" t="str">
        <f t="shared" si="36"/>
        <v/>
      </c>
      <c r="I608" s="36" t="str">
        <f t="shared" si="37"/>
        <v/>
      </c>
      <c r="J608" s="44" t="str">
        <f>IF(IFERROR(INDEX(NslpCepGroups!$E:$E,MATCH($C608,NslpCepGroups!$C:$C,0))="Special Assistance - CEP",FALSE),"X","")</f>
        <v/>
      </c>
      <c r="K608" s="42" t="str">
        <f>IF($A608="","",IF($J608="X",INDEX(NslpCepGroups!$H:$H,MATCH($C608,NslpCepGroups!$C:$C,0)),""))</f>
        <v/>
      </c>
      <c r="L608" s="42" t="str">
        <f>IF($A608="","",IF($J608="X",IF(INDEX(NslpCepGroups!$F:$F,MATCH($C608,NslpCepGroups!$C:$C,0))=0,"Indiv. site",INDEX(NslpCepGroups!$F:$F,MATCH($C608,NslpCepGroups!$C:$C,0))),""))</f>
        <v/>
      </c>
      <c r="M608" s="42" t="str">
        <f>IF($A608="","",IF($J608="X",INDEX(NslpCepGroups!$I:$I,MATCH($C608,NslpCepGroups!$C:$C,0)),""))</f>
        <v/>
      </c>
      <c r="N608" s="46"/>
    </row>
    <row r="609" spans="1:14" x14ac:dyDescent="0.25">
      <c r="A609" s="25"/>
      <c r="B609" s="30" t="str">
        <f>IF($A609="","",INDEX('LEA-District wide'!$B:$B,MATCH($A609,'LEA-District wide'!$A:$A,0)))</f>
        <v/>
      </c>
      <c r="C609" s="26"/>
      <c r="D609" s="26"/>
      <c r="E609" s="6" t="str">
        <f>IF($A609="","",IFERROR(INDEX(CEPIdentifiedStudentsSummary!$D:$D,MATCH($C609,CEPIdentifiedStudentsSummary!$A:$A,0)),0))</f>
        <v/>
      </c>
      <c r="F609" s="6" t="str">
        <f>IF($A609="","",IFERROR(INDEX(CEPIdentifiedStudentsSummary!$C:$C,MATCH($C609,CEPIdentifiedStudentsSummary!$A:$A,0)),0))</f>
        <v/>
      </c>
      <c r="G609" s="5" t="str">
        <f t="shared" si="38"/>
        <v/>
      </c>
      <c r="H609" s="36" t="str">
        <f t="shared" si="36"/>
        <v/>
      </c>
      <c r="I609" s="36" t="str">
        <f t="shared" si="37"/>
        <v/>
      </c>
      <c r="J609" s="44" t="str">
        <f>IF(IFERROR(INDEX(NslpCepGroups!$E:$E,MATCH($C609,NslpCepGroups!$C:$C,0))="Special Assistance - CEP",FALSE),"X","")</f>
        <v/>
      </c>
      <c r="K609" s="42" t="str">
        <f>IF($A609="","",IF($J609="X",INDEX(NslpCepGroups!$H:$H,MATCH($C609,NslpCepGroups!$C:$C,0)),""))</f>
        <v/>
      </c>
      <c r="L609" s="42" t="str">
        <f>IF($A609="","",IF($J609="X",IF(INDEX(NslpCepGroups!$F:$F,MATCH($C609,NslpCepGroups!$C:$C,0))=0,"Indiv. site",INDEX(NslpCepGroups!$F:$F,MATCH($C609,NslpCepGroups!$C:$C,0))),""))</f>
        <v/>
      </c>
      <c r="M609" s="42" t="str">
        <f>IF($A609="","",IF($J609="X",INDEX(NslpCepGroups!$I:$I,MATCH($C609,NslpCepGroups!$C:$C,0)),""))</f>
        <v/>
      </c>
      <c r="N609" s="46"/>
    </row>
    <row r="610" spans="1:14" x14ac:dyDescent="0.25">
      <c r="A610" s="25"/>
      <c r="B610" s="30" t="str">
        <f>IF($A610="","",INDEX('LEA-District wide'!$B:$B,MATCH($A610,'LEA-District wide'!$A:$A,0)))</f>
        <v/>
      </c>
      <c r="C610" s="26"/>
      <c r="D610" s="26"/>
      <c r="E610" s="6" t="str">
        <f>IF($A610="","",IFERROR(INDEX(CEPIdentifiedStudentsSummary!$D:$D,MATCH($C610,CEPIdentifiedStudentsSummary!$A:$A,0)),0))</f>
        <v/>
      </c>
      <c r="F610" s="6" t="str">
        <f>IF($A610="","",IFERROR(INDEX(CEPIdentifiedStudentsSummary!$C:$C,MATCH($C610,CEPIdentifiedStudentsSummary!$A:$A,0)),0))</f>
        <v/>
      </c>
      <c r="G610" s="5" t="str">
        <f t="shared" si="38"/>
        <v/>
      </c>
      <c r="H610" s="36" t="str">
        <f t="shared" si="36"/>
        <v/>
      </c>
      <c r="I610" s="36" t="str">
        <f t="shared" si="37"/>
        <v/>
      </c>
      <c r="J610" s="44" t="str">
        <f>IF(IFERROR(INDEX(NslpCepGroups!$E:$E,MATCH($C610,NslpCepGroups!$C:$C,0))="Special Assistance - CEP",FALSE),"X","")</f>
        <v/>
      </c>
      <c r="K610" s="42" t="str">
        <f>IF($A610="","",IF($J610="X",INDEX(NslpCepGroups!$H:$H,MATCH($C610,NslpCepGroups!$C:$C,0)),""))</f>
        <v/>
      </c>
      <c r="L610" s="42" t="str">
        <f>IF($A610="","",IF($J610="X",IF(INDEX(NslpCepGroups!$F:$F,MATCH($C610,NslpCepGroups!$C:$C,0))=0,"Indiv. site",INDEX(NslpCepGroups!$F:$F,MATCH($C610,NslpCepGroups!$C:$C,0))),""))</f>
        <v/>
      </c>
      <c r="M610" s="42" t="str">
        <f>IF($A610="","",IF($J610="X",INDEX(NslpCepGroups!$I:$I,MATCH($C610,NslpCepGroups!$C:$C,0)),""))</f>
        <v/>
      </c>
      <c r="N610" s="46"/>
    </row>
    <row r="611" spans="1:14" x14ac:dyDescent="0.25">
      <c r="A611" s="25"/>
      <c r="B611" s="30" t="str">
        <f>IF($A611="","",INDEX('LEA-District wide'!$B:$B,MATCH($A611,'LEA-District wide'!$A:$A,0)))</f>
        <v/>
      </c>
      <c r="C611" s="26"/>
      <c r="D611" s="26"/>
      <c r="E611" s="6" t="str">
        <f>IF($A611="","",IFERROR(INDEX(CEPIdentifiedStudentsSummary!$D:$D,MATCH($C611,CEPIdentifiedStudentsSummary!$A:$A,0)),0))</f>
        <v/>
      </c>
      <c r="F611" s="6" t="str">
        <f>IF($A611="","",IFERROR(INDEX(CEPIdentifiedStudentsSummary!$C:$C,MATCH($C611,CEPIdentifiedStudentsSummary!$A:$A,0)),0))</f>
        <v/>
      </c>
      <c r="G611" s="5" t="str">
        <f t="shared" si="38"/>
        <v/>
      </c>
      <c r="H611" s="36" t="str">
        <f t="shared" si="36"/>
        <v/>
      </c>
      <c r="I611" s="36" t="str">
        <f t="shared" si="37"/>
        <v/>
      </c>
      <c r="J611" s="44" t="str">
        <f>IF(IFERROR(INDEX(NslpCepGroups!$E:$E,MATCH($C611,NslpCepGroups!$C:$C,0))="Special Assistance - CEP",FALSE),"X","")</f>
        <v/>
      </c>
      <c r="K611" s="42" t="str">
        <f>IF($A611="","",IF($J611="X",INDEX(NslpCepGroups!$H:$H,MATCH($C611,NslpCepGroups!$C:$C,0)),""))</f>
        <v/>
      </c>
      <c r="L611" s="42" t="str">
        <f>IF($A611="","",IF($J611="X",IF(INDEX(NslpCepGroups!$F:$F,MATCH($C611,NslpCepGroups!$C:$C,0))=0,"Indiv. site",INDEX(NslpCepGroups!$F:$F,MATCH($C611,NslpCepGroups!$C:$C,0))),""))</f>
        <v/>
      </c>
      <c r="M611" s="42" t="str">
        <f>IF($A611="","",IF($J611="X",INDEX(NslpCepGroups!$I:$I,MATCH($C611,NslpCepGroups!$C:$C,0)),""))</f>
        <v/>
      </c>
      <c r="N611" s="46"/>
    </row>
    <row r="612" spans="1:14" x14ac:dyDescent="0.25">
      <c r="A612" s="25"/>
      <c r="B612" s="30" t="str">
        <f>IF($A612="","",INDEX('LEA-District wide'!$B:$B,MATCH($A612,'LEA-District wide'!$A:$A,0)))</f>
        <v/>
      </c>
      <c r="C612" s="26"/>
      <c r="D612" s="26"/>
      <c r="E612" s="6" t="str">
        <f>IF($A612="","",IFERROR(INDEX(CEPIdentifiedStudentsSummary!$D:$D,MATCH($C612,CEPIdentifiedStudentsSummary!$A:$A,0)),0))</f>
        <v/>
      </c>
      <c r="F612" s="6" t="str">
        <f>IF($A612="","",IFERROR(INDEX(CEPIdentifiedStudentsSummary!$C:$C,MATCH($C612,CEPIdentifiedStudentsSummary!$A:$A,0)),0))</f>
        <v/>
      </c>
      <c r="G612" s="5" t="str">
        <f t="shared" si="38"/>
        <v/>
      </c>
      <c r="H612" s="36" t="str">
        <f t="shared" si="36"/>
        <v/>
      </c>
      <c r="I612" s="36" t="str">
        <f t="shared" si="37"/>
        <v/>
      </c>
      <c r="J612" s="44" t="str">
        <f>IF(IFERROR(INDEX(NslpCepGroups!$E:$E,MATCH($C612,NslpCepGroups!$C:$C,0))="Special Assistance - CEP",FALSE),"X","")</f>
        <v/>
      </c>
      <c r="K612" s="42" t="str">
        <f>IF($A612="","",IF($J612="X",INDEX(NslpCepGroups!$H:$H,MATCH($C612,NslpCepGroups!$C:$C,0)),""))</f>
        <v/>
      </c>
      <c r="L612" s="42" t="str">
        <f>IF($A612="","",IF($J612="X",IF(INDEX(NslpCepGroups!$F:$F,MATCH($C612,NslpCepGroups!$C:$C,0))=0,"Indiv. site",INDEX(NslpCepGroups!$F:$F,MATCH($C612,NslpCepGroups!$C:$C,0))),""))</f>
        <v/>
      </c>
      <c r="M612" s="42" t="str">
        <f>IF($A612="","",IF($J612="X",INDEX(NslpCepGroups!$I:$I,MATCH($C612,NslpCepGroups!$C:$C,0)),""))</f>
        <v/>
      </c>
      <c r="N612" s="46"/>
    </row>
    <row r="613" spans="1:14" x14ac:dyDescent="0.25">
      <c r="A613" s="25"/>
      <c r="B613" s="30" t="str">
        <f>IF($A613="","",INDEX('LEA-District wide'!$B:$B,MATCH($A613,'LEA-District wide'!$A:$A,0)))</f>
        <v/>
      </c>
      <c r="C613" s="26"/>
      <c r="D613" s="26"/>
      <c r="E613" s="6" t="str">
        <f>IF($A613="","",IFERROR(INDEX(CEPIdentifiedStudentsSummary!$D:$D,MATCH($C613,CEPIdentifiedStudentsSummary!$A:$A,0)),0))</f>
        <v/>
      </c>
      <c r="F613" s="6" t="str">
        <f>IF($A613="","",IFERROR(INDEX(CEPIdentifiedStudentsSummary!$C:$C,MATCH($C613,CEPIdentifiedStudentsSummary!$A:$A,0)),0))</f>
        <v/>
      </c>
      <c r="G613" s="5" t="str">
        <f t="shared" si="38"/>
        <v/>
      </c>
      <c r="H613" s="36" t="str">
        <f t="shared" si="36"/>
        <v/>
      </c>
      <c r="I613" s="36" t="str">
        <f t="shared" si="37"/>
        <v/>
      </c>
      <c r="J613" s="44" t="str">
        <f>IF(IFERROR(INDEX(NslpCepGroups!$E:$E,MATCH($C613,NslpCepGroups!$C:$C,0))="Special Assistance - CEP",FALSE),"X","")</f>
        <v/>
      </c>
      <c r="K613" s="42" t="str">
        <f>IF($A613="","",IF($J613="X",INDEX(NslpCepGroups!$H:$H,MATCH($C613,NslpCepGroups!$C:$C,0)),""))</f>
        <v/>
      </c>
      <c r="L613" s="42" t="str">
        <f>IF($A613="","",IF($J613="X",IF(INDEX(NslpCepGroups!$F:$F,MATCH($C613,NslpCepGroups!$C:$C,0))=0,"Indiv. site",INDEX(NslpCepGroups!$F:$F,MATCH($C613,NslpCepGroups!$C:$C,0))),""))</f>
        <v/>
      </c>
      <c r="M613" s="42" t="str">
        <f>IF($A613="","",IF($J613="X",INDEX(NslpCepGroups!$I:$I,MATCH($C613,NslpCepGroups!$C:$C,0)),""))</f>
        <v/>
      </c>
      <c r="N613" s="46"/>
    </row>
    <row r="614" spans="1:14" x14ac:dyDescent="0.25">
      <c r="A614" s="25"/>
      <c r="B614" s="30" t="str">
        <f>IF($A614="","",INDEX('LEA-District wide'!$B:$B,MATCH($A614,'LEA-District wide'!$A:$A,0)))</f>
        <v/>
      </c>
      <c r="C614" s="26"/>
      <c r="D614" s="26"/>
      <c r="E614" s="6" t="str">
        <f>IF($A614="","",IFERROR(INDEX(CEPIdentifiedStudentsSummary!$D:$D,MATCH($C614,CEPIdentifiedStudentsSummary!$A:$A,0)),0))</f>
        <v/>
      </c>
      <c r="F614" s="6" t="str">
        <f>IF($A614="","",IFERROR(INDEX(CEPIdentifiedStudentsSummary!$C:$C,MATCH($C614,CEPIdentifiedStudentsSummary!$A:$A,0)),0))</f>
        <v/>
      </c>
      <c r="G614" s="5" t="str">
        <f t="shared" si="38"/>
        <v/>
      </c>
      <c r="H614" s="36" t="str">
        <f t="shared" si="36"/>
        <v/>
      </c>
      <c r="I614" s="36" t="str">
        <f t="shared" si="37"/>
        <v/>
      </c>
      <c r="J614" s="44" t="str">
        <f>IF(IFERROR(INDEX(NslpCepGroups!$E:$E,MATCH($C614,NslpCepGroups!$C:$C,0))="Special Assistance - CEP",FALSE),"X","")</f>
        <v/>
      </c>
      <c r="K614" s="42" t="str">
        <f>IF($A614="","",IF($J614="X",INDEX(NslpCepGroups!$H:$H,MATCH($C614,NslpCepGroups!$C:$C,0)),""))</f>
        <v/>
      </c>
      <c r="L614" s="42" t="str">
        <f>IF($A614="","",IF($J614="X",IF(INDEX(NslpCepGroups!$F:$F,MATCH($C614,NslpCepGroups!$C:$C,0))=0,"Indiv. site",INDEX(NslpCepGroups!$F:$F,MATCH($C614,NslpCepGroups!$C:$C,0))),""))</f>
        <v/>
      </c>
      <c r="M614" s="42" t="str">
        <f>IF($A614="","",IF($J614="X",INDEX(NslpCepGroups!$I:$I,MATCH($C614,NslpCepGroups!$C:$C,0)),""))</f>
        <v/>
      </c>
      <c r="N614" s="46"/>
    </row>
    <row r="615" spans="1:14" x14ac:dyDescent="0.25">
      <c r="A615" s="25"/>
      <c r="B615" s="30" t="str">
        <f>IF($A615="","",INDEX('LEA-District wide'!$B:$B,MATCH($A615,'LEA-District wide'!$A:$A,0)))</f>
        <v/>
      </c>
      <c r="C615" s="26"/>
      <c r="D615" s="26"/>
      <c r="E615" s="6" t="str">
        <f>IF($A615="","",IFERROR(INDEX(CEPIdentifiedStudentsSummary!$D:$D,MATCH($C615,CEPIdentifiedStudentsSummary!$A:$A,0)),0))</f>
        <v/>
      </c>
      <c r="F615" s="6" t="str">
        <f>IF($A615="","",IFERROR(INDEX(CEPIdentifiedStudentsSummary!$C:$C,MATCH($C615,CEPIdentifiedStudentsSummary!$A:$A,0)),0))</f>
        <v/>
      </c>
      <c r="G615" s="5" t="str">
        <f t="shared" si="38"/>
        <v/>
      </c>
      <c r="H615" s="36" t="str">
        <f t="shared" si="36"/>
        <v/>
      </c>
      <c r="I615" s="36" t="str">
        <f t="shared" si="37"/>
        <v/>
      </c>
      <c r="J615" s="44" t="str">
        <f>IF(IFERROR(INDEX(NslpCepGroups!$E:$E,MATCH($C615,NslpCepGroups!$C:$C,0))="Special Assistance - CEP",FALSE),"X","")</f>
        <v/>
      </c>
      <c r="K615" s="42" t="str">
        <f>IF($A615="","",IF($J615="X",INDEX(NslpCepGroups!$H:$H,MATCH($C615,NslpCepGroups!$C:$C,0)),""))</f>
        <v/>
      </c>
      <c r="L615" s="42" t="str">
        <f>IF($A615="","",IF($J615="X",IF(INDEX(NslpCepGroups!$F:$F,MATCH($C615,NslpCepGroups!$C:$C,0))=0,"Indiv. site",INDEX(NslpCepGroups!$F:$F,MATCH($C615,NslpCepGroups!$C:$C,0))),""))</f>
        <v/>
      </c>
      <c r="M615" s="42" t="str">
        <f>IF($A615="","",IF($J615="X",INDEX(NslpCepGroups!$I:$I,MATCH($C615,NslpCepGroups!$C:$C,0)),""))</f>
        <v/>
      </c>
      <c r="N615" s="46"/>
    </row>
    <row r="616" spans="1:14" x14ac:dyDescent="0.25">
      <c r="A616" s="25"/>
      <c r="B616" s="30" t="str">
        <f>IF($A616="","",INDEX('LEA-District wide'!$B:$B,MATCH($A616,'LEA-District wide'!$A:$A,0)))</f>
        <v/>
      </c>
      <c r="C616" s="26"/>
      <c r="D616" s="26"/>
      <c r="E616" s="6" t="str">
        <f>IF($A616="","",IFERROR(INDEX(CEPIdentifiedStudentsSummary!$D:$D,MATCH($C616,CEPIdentifiedStudentsSummary!$A:$A,0)),0))</f>
        <v/>
      </c>
      <c r="F616" s="6" t="str">
        <f>IF($A616="","",IFERROR(INDEX(CEPIdentifiedStudentsSummary!$C:$C,MATCH($C616,CEPIdentifiedStudentsSummary!$A:$A,0)),0))</f>
        <v/>
      </c>
      <c r="G616" s="5" t="str">
        <f t="shared" si="38"/>
        <v/>
      </c>
      <c r="H616" s="36" t="str">
        <f t="shared" si="36"/>
        <v/>
      </c>
      <c r="I616" s="36" t="str">
        <f t="shared" si="37"/>
        <v/>
      </c>
      <c r="J616" s="44" t="str">
        <f>IF(IFERROR(INDEX(NslpCepGroups!$E:$E,MATCH($C616,NslpCepGroups!$C:$C,0))="Special Assistance - CEP",FALSE),"X","")</f>
        <v/>
      </c>
      <c r="K616" s="42" t="str">
        <f>IF($A616="","",IF($J616="X",INDEX(NslpCepGroups!$H:$H,MATCH($C616,NslpCepGroups!$C:$C,0)),""))</f>
        <v/>
      </c>
      <c r="L616" s="42" t="str">
        <f>IF($A616="","",IF($J616="X",IF(INDEX(NslpCepGroups!$F:$F,MATCH($C616,NslpCepGroups!$C:$C,0))=0,"Indiv. site",INDEX(NslpCepGroups!$F:$F,MATCH($C616,NslpCepGroups!$C:$C,0))),""))</f>
        <v/>
      </c>
      <c r="M616" s="42" t="str">
        <f>IF($A616="","",IF($J616="X",INDEX(NslpCepGroups!$I:$I,MATCH($C616,NslpCepGroups!$C:$C,0)),""))</f>
        <v/>
      </c>
      <c r="N616" s="46"/>
    </row>
    <row r="617" spans="1:14" x14ac:dyDescent="0.25">
      <c r="A617" s="25"/>
      <c r="B617" s="30" t="str">
        <f>IF($A617="","",INDEX('LEA-District wide'!$B:$B,MATCH($A617,'LEA-District wide'!$A:$A,0)))</f>
        <v/>
      </c>
      <c r="C617" s="26"/>
      <c r="D617" s="26"/>
      <c r="E617" s="6" t="str">
        <f>IF($A617="","",IFERROR(INDEX(CEPIdentifiedStudentsSummary!$D:$D,MATCH($C617,CEPIdentifiedStudentsSummary!$A:$A,0)),0))</f>
        <v/>
      </c>
      <c r="F617" s="6" t="str">
        <f>IF($A617="","",IFERROR(INDEX(CEPIdentifiedStudentsSummary!$C:$C,MATCH($C617,CEPIdentifiedStudentsSummary!$A:$A,0)),0))</f>
        <v/>
      </c>
      <c r="G617" s="5" t="str">
        <f t="shared" si="38"/>
        <v/>
      </c>
      <c r="H617" s="36" t="str">
        <f t="shared" si="36"/>
        <v/>
      </c>
      <c r="I617" s="36" t="str">
        <f t="shared" si="37"/>
        <v/>
      </c>
      <c r="J617" s="44" t="str">
        <f>IF(IFERROR(INDEX(NslpCepGroups!$E:$E,MATCH($C617,NslpCepGroups!$C:$C,0))="Special Assistance - CEP",FALSE),"X","")</f>
        <v/>
      </c>
      <c r="K617" s="42" t="str">
        <f>IF($A617="","",IF($J617="X",INDEX(NslpCepGroups!$H:$H,MATCH($C617,NslpCepGroups!$C:$C,0)),""))</f>
        <v/>
      </c>
      <c r="L617" s="42" t="str">
        <f>IF($A617="","",IF($J617="X",IF(INDEX(NslpCepGroups!$F:$F,MATCH($C617,NslpCepGroups!$C:$C,0))=0,"Indiv. site",INDEX(NslpCepGroups!$F:$F,MATCH($C617,NslpCepGroups!$C:$C,0))),""))</f>
        <v/>
      </c>
      <c r="M617" s="42" t="str">
        <f>IF($A617="","",IF($J617="X",INDEX(NslpCepGroups!$I:$I,MATCH($C617,NslpCepGroups!$C:$C,0)),""))</f>
        <v/>
      </c>
      <c r="N617" s="46"/>
    </row>
    <row r="618" spans="1:14" x14ac:dyDescent="0.25">
      <c r="A618" s="25"/>
      <c r="B618" s="30" t="str">
        <f>IF($A618="","",INDEX('LEA-District wide'!$B:$B,MATCH($A618,'LEA-District wide'!$A:$A,0)))</f>
        <v/>
      </c>
      <c r="C618" s="26"/>
      <c r="D618" s="26"/>
      <c r="E618" s="6" t="str">
        <f>IF($A618="","",IFERROR(INDEX(CEPIdentifiedStudentsSummary!$D:$D,MATCH($C618,CEPIdentifiedStudentsSummary!$A:$A,0)),0))</f>
        <v/>
      </c>
      <c r="F618" s="6" t="str">
        <f>IF($A618="","",IFERROR(INDEX(CEPIdentifiedStudentsSummary!$C:$C,MATCH($C618,CEPIdentifiedStudentsSummary!$A:$A,0)),0))</f>
        <v/>
      </c>
      <c r="G618" s="5" t="str">
        <f t="shared" si="38"/>
        <v/>
      </c>
      <c r="H618" s="36" t="str">
        <f t="shared" si="36"/>
        <v/>
      </c>
      <c r="I618" s="36" t="str">
        <f t="shared" si="37"/>
        <v/>
      </c>
      <c r="J618" s="44" t="str">
        <f>IF(IFERROR(INDEX(NslpCepGroups!$E:$E,MATCH($C618,NslpCepGroups!$C:$C,0))="Special Assistance - CEP",FALSE),"X","")</f>
        <v/>
      </c>
      <c r="K618" s="42" t="str">
        <f>IF($A618="","",IF($J618="X",INDEX(NslpCepGroups!$H:$H,MATCH($C618,NslpCepGroups!$C:$C,0)),""))</f>
        <v/>
      </c>
      <c r="L618" s="42" t="str">
        <f>IF($A618="","",IF($J618="X",IF(INDEX(NslpCepGroups!$F:$F,MATCH($C618,NslpCepGroups!$C:$C,0))=0,"Indiv. site",INDEX(NslpCepGroups!$F:$F,MATCH($C618,NslpCepGroups!$C:$C,0))),""))</f>
        <v/>
      </c>
      <c r="M618" s="42" t="str">
        <f>IF($A618="","",IF($J618="X",INDEX(NslpCepGroups!$I:$I,MATCH($C618,NslpCepGroups!$C:$C,0)),""))</f>
        <v/>
      </c>
      <c r="N618" s="46"/>
    </row>
    <row r="619" spans="1:14" x14ac:dyDescent="0.25">
      <c r="A619" s="25"/>
      <c r="B619" s="30" t="str">
        <f>IF($A619="","",INDEX('LEA-District wide'!$B:$B,MATCH($A619,'LEA-District wide'!$A:$A,0)))</f>
        <v/>
      </c>
      <c r="C619" s="26"/>
      <c r="D619" s="26"/>
      <c r="E619" s="6" t="str">
        <f>IF($A619="","",IFERROR(INDEX(CEPIdentifiedStudentsSummary!$D:$D,MATCH($C619,CEPIdentifiedStudentsSummary!$A:$A,0)),0))</f>
        <v/>
      </c>
      <c r="F619" s="6" t="str">
        <f>IF($A619="","",IFERROR(INDEX(CEPIdentifiedStudentsSummary!$C:$C,MATCH($C619,CEPIdentifiedStudentsSummary!$A:$A,0)),0))</f>
        <v/>
      </c>
      <c r="G619" s="5" t="str">
        <f t="shared" si="38"/>
        <v/>
      </c>
      <c r="H619" s="36" t="str">
        <f t="shared" si="36"/>
        <v/>
      </c>
      <c r="I619" s="36" t="str">
        <f t="shared" si="37"/>
        <v/>
      </c>
      <c r="J619" s="44" t="str">
        <f>IF(IFERROR(INDEX(NslpCepGroups!$E:$E,MATCH($C619,NslpCepGroups!$C:$C,0))="Special Assistance - CEP",FALSE),"X","")</f>
        <v/>
      </c>
      <c r="K619" s="42" t="str">
        <f>IF($A619="","",IF($J619="X",INDEX(NslpCepGroups!$H:$H,MATCH($C619,NslpCepGroups!$C:$C,0)),""))</f>
        <v/>
      </c>
      <c r="L619" s="42" t="str">
        <f>IF($A619="","",IF($J619="X",IF(INDEX(NslpCepGroups!$F:$F,MATCH($C619,NslpCepGroups!$C:$C,0))=0,"Indiv. site",INDEX(NslpCepGroups!$F:$F,MATCH($C619,NslpCepGroups!$C:$C,0))),""))</f>
        <v/>
      </c>
      <c r="M619" s="42" t="str">
        <f>IF($A619="","",IF($J619="X",INDEX(NslpCepGroups!$I:$I,MATCH($C619,NslpCepGroups!$C:$C,0)),""))</f>
        <v/>
      </c>
      <c r="N619" s="46"/>
    </row>
    <row r="620" spans="1:14" x14ac:dyDescent="0.25">
      <c r="A620" s="25"/>
      <c r="B620" s="30" t="str">
        <f>IF($A620="","",INDEX('LEA-District wide'!$B:$B,MATCH($A620,'LEA-District wide'!$A:$A,0)))</f>
        <v/>
      </c>
      <c r="C620" s="26"/>
      <c r="D620" s="26"/>
      <c r="E620" s="6" t="str">
        <f>IF($A620="","",IFERROR(INDEX(CEPIdentifiedStudentsSummary!$D:$D,MATCH($C620,CEPIdentifiedStudentsSummary!$A:$A,0)),0))</f>
        <v/>
      </c>
      <c r="F620" s="6" t="str">
        <f>IF($A620="","",IFERROR(INDEX(CEPIdentifiedStudentsSummary!$C:$C,MATCH($C620,CEPIdentifiedStudentsSummary!$A:$A,0)),0))</f>
        <v/>
      </c>
      <c r="G620" s="5" t="str">
        <f t="shared" si="38"/>
        <v/>
      </c>
      <c r="H620" s="36" t="str">
        <f t="shared" si="36"/>
        <v/>
      </c>
      <c r="I620" s="36" t="str">
        <f t="shared" si="37"/>
        <v/>
      </c>
      <c r="J620" s="44" t="str">
        <f>IF(IFERROR(INDEX(NslpCepGroups!$E:$E,MATCH($C620,NslpCepGroups!$C:$C,0))="Special Assistance - CEP",FALSE),"X","")</f>
        <v/>
      </c>
      <c r="K620" s="42" t="str">
        <f>IF($A620="","",IF($J620="X",INDEX(NslpCepGroups!$H:$H,MATCH($C620,NslpCepGroups!$C:$C,0)),""))</f>
        <v/>
      </c>
      <c r="L620" s="42" t="str">
        <f>IF($A620="","",IF($J620="X",IF(INDEX(NslpCepGroups!$F:$F,MATCH($C620,NslpCepGroups!$C:$C,0))=0,"Indiv. site",INDEX(NslpCepGroups!$F:$F,MATCH($C620,NslpCepGroups!$C:$C,0))),""))</f>
        <v/>
      </c>
      <c r="M620" s="42" t="str">
        <f>IF($A620="","",IF($J620="X",INDEX(NslpCepGroups!$I:$I,MATCH($C620,NslpCepGroups!$C:$C,0)),""))</f>
        <v/>
      </c>
      <c r="N620" s="46"/>
    </row>
    <row r="621" spans="1:14" x14ac:dyDescent="0.25">
      <c r="A621" s="25"/>
      <c r="B621" s="30" t="str">
        <f>IF($A621="","",INDEX('LEA-District wide'!$B:$B,MATCH($A621,'LEA-District wide'!$A:$A,0)))</f>
        <v/>
      </c>
      <c r="C621" s="26"/>
      <c r="D621" s="26"/>
      <c r="E621" s="6" t="str">
        <f>IF($A621="","",IFERROR(INDEX(CEPIdentifiedStudentsSummary!$D:$D,MATCH($C621,CEPIdentifiedStudentsSummary!$A:$A,0)),0))</f>
        <v/>
      </c>
      <c r="F621" s="6" t="str">
        <f>IF($A621="","",IFERROR(INDEX(CEPIdentifiedStudentsSummary!$C:$C,MATCH($C621,CEPIdentifiedStudentsSummary!$A:$A,0)),0))</f>
        <v/>
      </c>
      <c r="G621" s="5" t="str">
        <f t="shared" si="38"/>
        <v/>
      </c>
      <c r="H621" s="36" t="str">
        <f t="shared" si="36"/>
        <v/>
      </c>
      <c r="I621" s="36" t="str">
        <f t="shared" si="37"/>
        <v/>
      </c>
      <c r="J621" s="44" t="str">
        <f>IF(IFERROR(INDEX(NslpCepGroups!$E:$E,MATCH($C621,NslpCepGroups!$C:$C,0))="Special Assistance - CEP",FALSE),"X","")</f>
        <v/>
      </c>
      <c r="K621" s="42" t="str">
        <f>IF($A621="","",IF($J621="X",INDEX(NslpCepGroups!$H:$H,MATCH($C621,NslpCepGroups!$C:$C,0)),""))</f>
        <v/>
      </c>
      <c r="L621" s="42" t="str">
        <f>IF($A621="","",IF($J621="X",IF(INDEX(NslpCepGroups!$F:$F,MATCH($C621,NslpCepGroups!$C:$C,0))=0,"Indiv. site",INDEX(NslpCepGroups!$F:$F,MATCH($C621,NslpCepGroups!$C:$C,0))),""))</f>
        <v/>
      </c>
      <c r="M621" s="42" t="str">
        <f>IF($A621="","",IF($J621="X",INDEX(NslpCepGroups!$I:$I,MATCH($C621,NslpCepGroups!$C:$C,0)),""))</f>
        <v/>
      </c>
      <c r="N621" s="46"/>
    </row>
    <row r="622" spans="1:14" x14ac:dyDescent="0.25">
      <c r="A622" s="25"/>
      <c r="B622" s="30" t="str">
        <f>IF($A622="","",INDEX('LEA-District wide'!$B:$B,MATCH($A622,'LEA-District wide'!$A:$A,0)))</f>
        <v/>
      </c>
      <c r="C622" s="26"/>
      <c r="D622" s="26"/>
      <c r="E622" s="6" t="str">
        <f>IF($A622="","",IFERROR(INDEX(CEPIdentifiedStudentsSummary!$D:$D,MATCH($C622,CEPIdentifiedStudentsSummary!$A:$A,0)),0))</f>
        <v/>
      </c>
      <c r="F622" s="6" t="str">
        <f>IF($A622="","",IFERROR(INDEX(CEPIdentifiedStudentsSummary!$C:$C,MATCH($C622,CEPIdentifiedStudentsSummary!$A:$A,0)),0))</f>
        <v/>
      </c>
      <c r="G622" s="5" t="str">
        <f t="shared" si="38"/>
        <v/>
      </c>
      <c r="H622" s="36" t="str">
        <f t="shared" si="36"/>
        <v/>
      </c>
      <c r="I622" s="36" t="str">
        <f t="shared" si="37"/>
        <v/>
      </c>
      <c r="J622" s="44" t="str">
        <f>IF(IFERROR(INDEX(NslpCepGroups!$E:$E,MATCH($C622,NslpCepGroups!$C:$C,0))="Special Assistance - CEP",FALSE),"X","")</f>
        <v/>
      </c>
      <c r="K622" s="42" t="str">
        <f>IF($A622="","",IF($J622="X",INDEX(NslpCepGroups!$H:$H,MATCH($C622,NslpCepGroups!$C:$C,0)),""))</f>
        <v/>
      </c>
      <c r="L622" s="42" t="str">
        <f>IF($A622="","",IF($J622="X",IF(INDEX(NslpCepGroups!$F:$F,MATCH($C622,NslpCepGroups!$C:$C,0))=0,"Indiv. site",INDEX(NslpCepGroups!$F:$F,MATCH($C622,NslpCepGroups!$C:$C,0))),""))</f>
        <v/>
      </c>
      <c r="M622" s="42" t="str">
        <f>IF($A622="","",IF($J622="X",INDEX(NslpCepGroups!$I:$I,MATCH($C622,NslpCepGroups!$C:$C,0)),""))</f>
        <v/>
      </c>
      <c r="N622" s="46"/>
    </row>
    <row r="623" spans="1:14" x14ac:dyDescent="0.25">
      <c r="A623" s="25"/>
      <c r="B623" s="30" t="str">
        <f>IF($A623="","",INDEX('LEA-District wide'!$B:$B,MATCH($A623,'LEA-District wide'!$A:$A,0)))</f>
        <v/>
      </c>
      <c r="C623" s="26"/>
      <c r="D623" s="26"/>
      <c r="E623" s="6" t="str">
        <f>IF($A623="","",IFERROR(INDEX(CEPIdentifiedStudentsSummary!$D:$D,MATCH($C623,CEPIdentifiedStudentsSummary!$A:$A,0)),0))</f>
        <v/>
      </c>
      <c r="F623" s="6" t="str">
        <f>IF($A623="","",IFERROR(INDEX(CEPIdentifiedStudentsSummary!$C:$C,MATCH($C623,CEPIdentifiedStudentsSummary!$A:$A,0)),0))</f>
        <v/>
      </c>
      <c r="G623" s="5" t="str">
        <f t="shared" si="38"/>
        <v/>
      </c>
      <c r="H623" s="36" t="str">
        <f t="shared" si="36"/>
        <v/>
      </c>
      <c r="I623" s="36" t="str">
        <f t="shared" si="37"/>
        <v/>
      </c>
      <c r="J623" s="44" t="str">
        <f>IF(IFERROR(INDEX(NslpCepGroups!$E:$E,MATCH($C623,NslpCepGroups!$C:$C,0))="Special Assistance - CEP",FALSE),"X","")</f>
        <v/>
      </c>
      <c r="K623" s="42" t="str">
        <f>IF($A623="","",IF($J623="X",INDEX(NslpCepGroups!$H:$H,MATCH($C623,NslpCepGroups!$C:$C,0)),""))</f>
        <v/>
      </c>
      <c r="L623" s="42" t="str">
        <f>IF($A623="","",IF($J623="X",IF(INDEX(NslpCepGroups!$F:$F,MATCH($C623,NslpCepGroups!$C:$C,0))=0,"Indiv. site",INDEX(NslpCepGroups!$F:$F,MATCH($C623,NslpCepGroups!$C:$C,0))),""))</f>
        <v/>
      </c>
      <c r="M623" s="42" t="str">
        <f>IF($A623="","",IF($J623="X",INDEX(NslpCepGroups!$I:$I,MATCH($C623,NslpCepGroups!$C:$C,0)),""))</f>
        <v/>
      </c>
      <c r="N623" s="46"/>
    </row>
    <row r="624" spans="1:14" x14ac:dyDescent="0.25">
      <c r="A624" s="25"/>
      <c r="B624" s="30" t="str">
        <f>IF($A624="","",INDEX('LEA-District wide'!$B:$B,MATCH($A624,'LEA-District wide'!$A:$A,0)))</f>
        <v/>
      </c>
      <c r="C624" s="26"/>
      <c r="D624" s="26"/>
      <c r="E624" s="6" t="str">
        <f>IF($A624="","",IFERROR(INDEX(CEPIdentifiedStudentsSummary!$D:$D,MATCH($C624,CEPIdentifiedStudentsSummary!$A:$A,0)),0))</f>
        <v/>
      </c>
      <c r="F624" s="6" t="str">
        <f>IF($A624="","",IFERROR(INDEX(CEPIdentifiedStudentsSummary!$C:$C,MATCH($C624,CEPIdentifiedStudentsSummary!$A:$A,0)),0))</f>
        <v/>
      </c>
      <c r="G624" s="5" t="str">
        <f t="shared" si="38"/>
        <v/>
      </c>
      <c r="H624" s="36" t="str">
        <f t="shared" si="36"/>
        <v/>
      </c>
      <c r="I624" s="36" t="str">
        <f t="shared" si="37"/>
        <v/>
      </c>
      <c r="J624" s="44" t="str">
        <f>IF(IFERROR(INDEX(NslpCepGroups!$E:$E,MATCH($C624,NslpCepGroups!$C:$C,0))="Special Assistance - CEP",FALSE),"X","")</f>
        <v/>
      </c>
      <c r="K624" s="42" t="str">
        <f>IF($A624="","",IF($J624="X",INDEX(NslpCepGroups!$H:$H,MATCH($C624,NslpCepGroups!$C:$C,0)),""))</f>
        <v/>
      </c>
      <c r="L624" s="42" t="str">
        <f>IF($A624="","",IF($J624="X",IF(INDEX(NslpCepGroups!$F:$F,MATCH($C624,NslpCepGroups!$C:$C,0))=0,"Indiv. site",INDEX(NslpCepGroups!$F:$F,MATCH($C624,NslpCepGroups!$C:$C,0))),""))</f>
        <v/>
      </c>
      <c r="M624" s="42" t="str">
        <f>IF($A624="","",IF($J624="X",INDEX(NslpCepGroups!$I:$I,MATCH($C624,NslpCepGroups!$C:$C,0)),""))</f>
        <v/>
      </c>
      <c r="N624" s="46"/>
    </row>
    <row r="625" spans="1:14" x14ac:dyDescent="0.25">
      <c r="A625" s="25"/>
      <c r="B625" s="30" t="str">
        <f>IF($A625="","",INDEX('LEA-District wide'!$B:$B,MATCH($A625,'LEA-District wide'!$A:$A,0)))</f>
        <v/>
      </c>
      <c r="C625" s="26"/>
      <c r="D625" s="26"/>
      <c r="E625" s="6" t="str">
        <f>IF($A625="","",IFERROR(INDEX(CEPIdentifiedStudentsSummary!$D:$D,MATCH($C625,CEPIdentifiedStudentsSummary!$A:$A,0)),0))</f>
        <v/>
      </c>
      <c r="F625" s="6" t="str">
        <f>IF($A625="","",IFERROR(INDEX(CEPIdentifiedStudentsSummary!$C:$C,MATCH($C625,CEPIdentifiedStudentsSummary!$A:$A,0)),0))</f>
        <v/>
      </c>
      <c r="G625" s="5" t="str">
        <f t="shared" si="38"/>
        <v/>
      </c>
      <c r="H625" s="36" t="str">
        <f t="shared" si="36"/>
        <v/>
      </c>
      <c r="I625" s="36" t="str">
        <f t="shared" si="37"/>
        <v/>
      </c>
      <c r="J625" s="44" t="str">
        <f>IF(IFERROR(INDEX(NslpCepGroups!$E:$E,MATCH($C625,NslpCepGroups!$C:$C,0))="Special Assistance - CEP",FALSE),"X","")</f>
        <v/>
      </c>
      <c r="K625" s="42" t="str">
        <f>IF($A625="","",IF($J625="X",INDEX(NslpCepGroups!$H:$H,MATCH($C625,NslpCepGroups!$C:$C,0)),""))</f>
        <v/>
      </c>
      <c r="L625" s="42" t="str">
        <f>IF($A625="","",IF($J625="X",IF(INDEX(NslpCepGroups!$F:$F,MATCH($C625,NslpCepGroups!$C:$C,0))=0,"Indiv. site",INDEX(NslpCepGroups!$F:$F,MATCH($C625,NslpCepGroups!$C:$C,0))),""))</f>
        <v/>
      </c>
      <c r="M625" s="42" t="str">
        <f>IF($A625="","",IF($J625="X",INDEX(NslpCepGroups!$I:$I,MATCH($C625,NslpCepGroups!$C:$C,0)),""))</f>
        <v/>
      </c>
      <c r="N625" s="46"/>
    </row>
    <row r="626" spans="1:14" x14ac:dyDescent="0.25">
      <c r="A626" s="25"/>
      <c r="B626" s="30" t="str">
        <f>IF($A626="","",INDEX('LEA-District wide'!$B:$B,MATCH($A626,'LEA-District wide'!$A:$A,0)))</f>
        <v/>
      </c>
      <c r="C626" s="26"/>
      <c r="D626" s="26"/>
      <c r="E626" s="6" t="str">
        <f>IF($A626="","",IFERROR(INDEX(CEPIdentifiedStudentsSummary!$D:$D,MATCH($C626,CEPIdentifiedStudentsSummary!$A:$A,0)),0))</f>
        <v/>
      </c>
      <c r="F626" s="6" t="str">
        <f>IF($A626="","",IFERROR(INDEX(CEPIdentifiedStudentsSummary!$C:$C,MATCH($C626,CEPIdentifiedStudentsSummary!$A:$A,0)),0))</f>
        <v/>
      </c>
      <c r="G626" s="5" t="str">
        <f t="shared" si="38"/>
        <v/>
      </c>
      <c r="H626" s="36" t="str">
        <f t="shared" si="36"/>
        <v/>
      </c>
      <c r="I626" s="36" t="str">
        <f t="shared" si="37"/>
        <v/>
      </c>
      <c r="J626" s="44" t="str">
        <f>IF(IFERROR(INDEX(NslpCepGroups!$E:$E,MATCH($C626,NslpCepGroups!$C:$C,0))="Special Assistance - CEP",FALSE),"X","")</f>
        <v/>
      </c>
      <c r="K626" s="42" t="str">
        <f>IF($A626="","",IF($J626="X",INDEX(NslpCepGroups!$H:$H,MATCH($C626,NslpCepGroups!$C:$C,0)),""))</f>
        <v/>
      </c>
      <c r="L626" s="42" t="str">
        <f>IF($A626="","",IF($J626="X",IF(INDEX(NslpCepGroups!$F:$F,MATCH($C626,NslpCepGroups!$C:$C,0))=0,"Indiv. site",INDEX(NslpCepGroups!$F:$F,MATCH($C626,NslpCepGroups!$C:$C,0))),""))</f>
        <v/>
      </c>
      <c r="M626" s="42" t="str">
        <f>IF($A626="","",IF($J626="X",INDEX(NslpCepGroups!$I:$I,MATCH($C626,NslpCepGroups!$C:$C,0)),""))</f>
        <v/>
      </c>
      <c r="N626" s="46"/>
    </row>
    <row r="627" spans="1:14" x14ac:dyDescent="0.25">
      <c r="A627" s="25"/>
      <c r="B627" s="30" t="str">
        <f>IF($A627="","",INDEX('LEA-District wide'!$B:$B,MATCH($A627,'LEA-District wide'!$A:$A,0)))</f>
        <v/>
      </c>
      <c r="C627" s="26"/>
      <c r="D627" s="26"/>
      <c r="E627" s="6" t="str">
        <f>IF($A627="","",IFERROR(INDEX(CEPIdentifiedStudentsSummary!$D:$D,MATCH($C627,CEPIdentifiedStudentsSummary!$A:$A,0)),0))</f>
        <v/>
      </c>
      <c r="F627" s="6" t="str">
        <f>IF($A627="","",IFERROR(INDEX(CEPIdentifiedStudentsSummary!$C:$C,MATCH($C627,CEPIdentifiedStudentsSummary!$A:$A,0)),0))</f>
        <v/>
      </c>
      <c r="G627" s="5" t="str">
        <f t="shared" si="38"/>
        <v/>
      </c>
      <c r="H627" s="36" t="str">
        <f t="shared" si="36"/>
        <v/>
      </c>
      <c r="I627" s="36" t="str">
        <f t="shared" si="37"/>
        <v/>
      </c>
      <c r="J627" s="44" t="str">
        <f>IF(IFERROR(INDEX(NslpCepGroups!$E:$E,MATCH($C627,NslpCepGroups!$C:$C,0))="Special Assistance - CEP",FALSE),"X","")</f>
        <v/>
      </c>
      <c r="K627" s="42" t="str">
        <f>IF($A627="","",IF($J627="X",INDEX(NslpCepGroups!$H:$H,MATCH($C627,NslpCepGroups!$C:$C,0)),""))</f>
        <v/>
      </c>
      <c r="L627" s="42" t="str">
        <f>IF($A627="","",IF($J627="X",IF(INDEX(NslpCepGroups!$F:$F,MATCH($C627,NslpCepGroups!$C:$C,0))=0,"Indiv. site",INDEX(NslpCepGroups!$F:$F,MATCH($C627,NslpCepGroups!$C:$C,0))),""))</f>
        <v/>
      </c>
      <c r="M627" s="42" t="str">
        <f>IF($A627="","",IF($J627="X",INDEX(NslpCepGroups!$I:$I,MATCH($C627,NslpCepGroups!$C:$C,0)),""))</f>
        <v/>
      </c>
      <c r="N627" s="46"/>
    </row>
    <row r="628" spans="1:14" x14ac:dyDescent="0.25">
      <c r="A628" s="25"/>
      <c r="B628" s="30" t="str">
        <f>IF($A628="","",INDEX('LEA-District wide'!$B:$B,MATCH($A628,'LEA-District wide'!$A:$A,0)))</f>
        <v/>
      </c>
      <c r="C628" s="26"/>
      <c r="D628" s="26"/>
      <c r="E628" s="6" t="str">
        <f>IF($A628="","",IFERROR(INDEX(CEPIdentifiedStudentsSummary!$D:$D,MATCH($C628,CEPIdentifiedStudentsSummary!$A:$A,0)),0))</f>
        <v/>
      </c>
      <c r="F628" s="6" t="str">
        <f>IF($A628="","",IFERROR(INDEX(CEPIdentifiedStudentsSummary!$C:$C,MATCH($C628,CEPIdentifiedStudentsSummary!$A:$A,0)),0))</f>
        <v/>
      </c>
      <c r="G628" s="5" t="str">
        <f t="shared" si="38"/>
        <v/>
      </c>
      <c r="H628" s="36" t="str">
        <f t="shared" si="36"/>
        <v/>
      </c>
      <c r="I628" s="36" t="str">
        <f t="shared" si="37"/>
        <v/>
      </c>
      <c r="J628" s="44" t="str">
        <f>IF(IFERROR(INDEX(NslpCepGroups!$E:$E,MATCH($C628,NslpCepGroups!$C:$C,0))="Special Assistance - CEP",FALSE),"X","")</f>
        <v/>
      </c>
      <c r="K628" s="42" t="str">
        <f>IF($A628="","",IF($J628="X",INDEX(NslpCepGroups!$H:$H,MATCH($C628,NslpCepGroups!$C:$C,0)),""))</f>
        <v/>
      </c>
      <c r="L628" s="42" t="str">
        <f>IF($A628="","",IF($J628="X",IF(INDEX(NslpCepGroups!$F:$F,MATCH($C628,NslpCepGroups!$C:$C,0))=0,"Indiv. site",INDEX(NslpCepGroups!$F:$F,MATCH($C628,NslpCepGroups!$C:$C,0))),""))</f>
        <v/>
      </c>
      <c r="M628" s="42" t="str">
        <f>IF($A628="","",IF($J628="X",INDEX(NslpCepGroups!$I:$I,MATCH($C628,NslpCepGroups!$C:$C,0)),""))</f>
        <v/>
      </c>
      <c r="N628" s="46"/>
    </row>
    <row r="629" spans="1:14" x14ac:dyDescent="0.25">
      <c r="A629" s="25"/>
      <c r="B629" s="30" t="str">
        <f>IF($A629="","",INDEX('LEA-District wide'!$B:$B,MATCH($A629,'LEA-District wide'!$A:$A,0)))</f>
        <v/>
      </c>
      <c r="C629" s="26"/>
      <c r="D629" s="26"/>
      <c r="E629" s="6" t="str">
        <f>IF($A629="","",IFERROR(INDEX(CEPIdentifiedStudentsSummary!$D:$D,MATCH($C629,CEPIdentifiedStudentsSummary!$A:$A,0)),0))</f>
        <v/>
      </c>
      <c r="F629" s="6" t="str">
        <f>IF($A629="","",IFERROR(INDEX(CEPIdentifiedStudentsSummary!$C:$C,MATCH($C629,CEPIdentifiedStudentsSummary!$A:$A,0)),0))</f>
        <v/>
      </c>
      <c r="G629" s="5" t="str">
        <f t="shared" si="38"/>
        <v/>
      </c>
      <c r="H629" s="36" t="str">
        <f t="shared" si="36"/>
        <v/>
      </c>
      <c r="I629" s="36" t="str">
        <f t="shared" si="37"/>
        <v/>
      </c>
      <c r="J629" s="44" t="str">
        <f>IF(IFERROR(INDEX(NslpCepGroups!$E:$E,MATCH($C629,NslpCepGroups!$C:$C,0))="Special Assistance - CEP",FALSE),"X","")</f>
        <v/>
      </c>
      <c r="K629" s="42" t="str">
        <f>IF($A629="","",IF($J629="X",INDEX(NslpCepGroups!$H:$H,MATCH($C629,NslpCepGroups!$C:$C,0)),""))</f>
        <v/>
      </c>
      <c r="L629" s="42" t="str">
        <f>IF($A629="","",IF($J629="X",IF(INDEX(NslpCepGroups!$F:$F,MATCH($C629,NslpCepGroups!$C:$C,0))=0,"Indiv. site",INDEX(NslpCepGroups!$F:$F,MATCH($C629,NslpCepGroups!$C:$C,0))),""))</f>
        <v/>
      </c>
      <c r="M629" s="42" t="str">
        <f>IF($A629="","",IF($J629="X",INDEX(NslpCepGroups!$I:$I,MATCH($C629,NslpCepGroups!$C:$C,0)),""))</f>
        <v/>
      </c>
      <c r="N629" s="46"/>
    </row>
    <row r="630" spans="1:14" x14ac:dyDescent="0.25">
      <c r="A630" s="25"/>
      <c r="B630" s="30" t="str">
        <f>IF($A630="","",INDEX('LEA-District wide'!$B:$B,MATCH($A630,'LEA-District wide'!$A:$A,0)))</f>
        <v/>
      </c>
      <c r="C630" s="26"/>
      <c r="D630" s="26"/>
      <c r="E630" s="6" t="str">
        <f>IF($A630="","",IFERROR(INDEX(CEPIdentifiedStudentsSummary!$D:$D,MATCH($C630,CEPIdentifiedStudentsSummary!$A:$A,0)),0))</f>
        <v/>
      </c>
      <c r="F630" s="6" t="str">
        <f>IF($A630="","",IFERROR(INDEX(CEPIdentifiedStudentsSummary!$C:$C,MATCH($C630,CEPIdentifiedStudentsSummary!$A:$A,0)),0))</f>
        <v/>
      </c>
      <c r="G630" s="5" t="str">
        <f t="shared" si="38"/>
        <v/>
      </c>
      <c r="H630" s="36" t="str">
        <f t="shared" si="36"/>
        <v/>
      </c>
      <c r="I630" s="36" t="str">
        <f t="shared" si="37"/>
        <v/>
      </c>
      <c r="J630" s="44" t="str">
        <f>IF(IFERROR(INDEX(NslpCepGroups!$E:$E,MATCH($C630,NslpCepGroups!$C:$C,0))="Special Assistance - CEP",FALSE),"X","")</f>
        <v/>
      </c>
      <c r="K630" s="42" t="str">
        <f>IF($A630="","",IF($J630="X",INDEX(NslpCepGroups!$H:$H,MATCH($C630,NslpCepGroups!$C:$C,0)),""))</f>
        <v/>
      </c>
      <c r="L630" s="42" t="str">
        <f>IF($A630="","",IF($J630="X",IF(INDEX(NslpCepGroups!$F:$F,MATCH($C630,NslpCepGroups!$C:$C,0))=0,"Indiv. site",INDEX(NslpCepGroups!$F:$F,MATCH($C630,NslpCepGroups!$C:$C,0))),""))</f>
        <v/>
      </c>
      <c r="M630" s="42" t="str">
        <f>IF($A630="","",IF($J630="X",INDEX(NslpCepGroups!$I:$I,MATCH($C630,NslpCepGroups!$C:$C,0)),""))</f>
        <v/>
      </c>
      <c r="N630" s="46"/>
    </row>
    <row r="631" spans="1:14" x14ac:dyDescent="0.25">
      <c r="A631" s="25"/>
      <c r="B631" s="30" t="str">
        <f>IF($A631="","",INDEX('LEA-District wide'!$B:$B,MATCH($A631,'LEA-District wide'!$A:$A,0)))</f>
        <v/>
      </c>
      <c r="C631" s="26"/>
      <c r="D631" s="26"/>
      <c r="E631" s="6" t="str">
        <f>IF($A631="","",IFERROR(INDEX(CEPIdentifiedStudentsSummary!$D:$D,MATCH($C631,CEPIdentifiedStudentsSummary!$A:$A,0)),0))</f>
        <v/>
      </c>
      <c r="F631" s="6" t="str">
        <f>IF($A631="","",IFERROR(INDEX(CEPIdentifiedStudentsSummary!$C:$C,MATCH($C631,CEPIdentifiedStudentsSummary!$A:$A,0)),0))</f>
        <v/>
      </c>
      <c r="G631" s="5" t="str">
        <f t="shared" si="38"/>
        <v/>
      </c>
      <c r="H631" s="36" t="str">
        <f t="shared" si="36"/>
        <v/>
      </c>
      <c r="I631" s="36" t="str">
        <f t="shared" si="37"/>
        <v/>
      </c>
      <c r="J631" s="44" t="str">
        <f>IF(IFERROR(INDEX(NslpCepGroups!$E:$E,MATCH($C631,NslpCepGroups!$C:$C,0))="Special Assistance - CEP",FALSE),"X","")</f>
        <v/>
      </c>
      <c r="K631" s="42" t="str">
        <f>IF($A631="","",IF($J631="X",INDEX(NslpCepGroups!$H:$H,MATCH($C631,NslpCepGroups!$C:$C,0)),""))</f>
        <v/>
      </c>
      <c r="L631" s="42" t="str">
        <f>IF($A631="","",IF($J631="X",IF(INDEX(NslpCepGroups!$F:$F,MATCH($C631,NslpCepGroups!$C:$C,0))=0,"Indiv. site",INDEX(NslpCepGroups!$F:$F,MATCH($C631,NslpCepGroups!$C:$C,0))),""))</f>
        <v/>
      </c>
      <c r="M631" s="42" t="str">
        <f>IF($A631="","",IF($J631="X",INDEX(NslpCepGroups!$I:$I,MATCH($C631,NslpCepGroups!$C:$C,0)),""))</f>
        <v/>
      </c>
      <c r="N631" s="46"/>
    </row>
    <row r="632" spans="1:14" x14ac:dyDescent="0.25">
      <c r="A632" s="25"/>
      <c r="B632" s="30" t="str">
        <f>IF($A632="","",INDEX('LEA-District wide'!$B:$B,MATCH($A632,'LEA-District wide'!$A:$A,0)))</f>
        <v/>
      </c>
      <c r="C632" s="26"/>
      <c r="D632" s="26"/>
      <c r="E632" s="6" t="str">
        <f>IF($A632="","",IFERROR(INDEX(CEPIdentifiedStudentsSummary!$D:$D,MATCH($C632,CEPIdentifiedStudentsSummary!$A:$A,0)),0))</f>
        <v/>
      </c>
      <c r="F632" s="6" t="str">
        <f>IF($A632="","",IFERROR(INDEX(CEPIdentifiedStudentsSummary!$C:$C,MATCH($C632,CEPIdentifiedStudentsSummary!$A:$A,0)),0))</f>
        <v/>
      </c>
      <c r="G632" s="5" t="str">
        <f t="shared" si="38"/>
        <v/>
      </c>
      <c r="H632" s="36" t="str">
        <f t="shared" si="36"/>
        <v/>
      </c>
      <c r="I632" s="36" t="str">
        <f t="shared" si="37"/>
        <v/>
      </c>
      <c r="J632" s="44" t="str">
        <f>IF(IFERROR(INDEX(NslpCepGroups!$E:$E,MATCH($C632,NslpCepGroups!$C:$C,0))="Special Assistance - CEP",FALSE),"X","")</f>
        <v/>
      </c>
      <c r="K632" s="42" t="str">
        <f>IF($A632="","",IF($J632="X",INDEX(NslpCepGroups!$H:$H,MATCH($C632,NslpCepGroups!$C:$C,0)),""))</f>
        <v/>
      </c>
      <c r="L632" s="42" t="str">
        <f>IF($A632="","",IF($J632="X",IF(INDEX(NslpCepGroups!$F:$F,MATCH($C632,NslpCepGroups!$C:$C,0))=0,"Indiv. site",INDEX(NslpCepGroups!$F:$F,MATCH($C632,NslpCepGroups!$C:$C,0))),""))</f>
        <v/>
      </c>
      <c r="M632" s="42" t="str">
        <f>IF($A632="","",IF($J632="X",INDEX(NslpCepGroups!$I:$I,MATCH($C632,NslpCepGroups!$C:$C,0)),""))</f>
        <v/>
      </c>
      <c r="N632" s="46"/>
    </row>
    <row r="633" spans="1:14" x14ac:dyDescent="0.25">
      <c r="A633" s="25"/>
      <c r="B633" s="30" t="str">
        <f>IF($A633="","",INDEX('LEA-District wide'!$B:$B,MATCH($A633,'LEA-District wide'!$A:$A,0)))</f>
        <v/>
      </c>
      <c r="C633" s="26"/>
      <c r="D633" s="26"/>
      <c r="E633" s="6" t="str">
        <f>IF($A633="","",IFERROR(INDEX(CEPIdentifiedStudentsSummary!$D:$D,MATCH($C633,CEPIdentifiedStudentsSummary!$A:$A,0)),0))</f>
        <v/>
      </c>
      <c r="F633" s="6" t="str">
        <f>IF($A633="","",IFERROR(INDEX(CEPIdentifiedStudentsSummary!$C:$C,MATCH($C633,CEPIdentifiedStudentsSummary!$A:$A,0)),0))</f>
        <v/>
      </c>
      <c r="G633" s="5" t="str">
        <f t="shared" si="38"/>
        <v/>
      </c>
      <c r="H633" s="36" t="str">
        <f t="shared" si="36"/>
        <v/>
      </c>
      <c r="I633" s="36" t="str">
        <f t="shared" si="37"/>
        <v/>
      </c>
      <c r="J633" s="44" t="str">
        <f>IF(IFERROR(INDEX(NslpCepGroups!$E:$E,MATCH($C633,NslpCepGroups!$C:$C,0))="Special Assistance - CEP",FALSE),"X","")</f>
        <v/>
      </c>
      <c r="K633" s="42" t="str">
        <f>IF($A633="","",IF($J633="X",INDEX(NslpCepGroups!$H:$H,MATCH($C633,NslpCepGroups!$C:$C,0)),""))</f>
        <v/>
      </c>
      <c r="L633" s="42" t="str">
        <f>IF($A633="","",IF($J633="X",IF(INDEX(NslpCepGroups!$F:$F,MATCH($C633,NslpCepGroups!$C:$C,0))=0,"Indiv. site",INDEX(NslpCepGroups!$F:$F,MATCH($C633,NslpCepGroups!$C:$C,0))),""))</f>
        <v/>
      </c>
      <c r="M633" s="42" t="str">
        <f>IF($A633="","",IF($J633="X",INDEX(NslpCepGroups!$I:$I,MATCH($C633,NslpCepGroups!$C:$C,0)),""))</f>
        <v/>
      </c>
      <c r="N633" s="46"/>
    </row>
    <row r="634" spans="1:14" x14ac:dyDescent="0.25">
      <c r="A634" s="25"/>
      <c r="B634" s="30" t="str">
        <f>IF($A634="","",INDEX('LEA-District wide'!$B:$B,MATCH($A634,'LEA-District wide'!$A:$A,0)))</f>
        <v/>
      </c>
      <c r="C634" s="26"/>
      <c r="D634" s="26"/>
      <c r="E634" s="6" t="str">
        <f>IF($A634="","",IFERROR(INDEX(CEPIdentifiedStudentsSummary!$D:$D,MATCH($C634,CEPIdentifiedStudentsSummary!$A:$A,0)),0))</f>
        <v/>
      </c>
      <c r="F634" s="6" t="str">
        <f>IF($A634="","",IFERROR(INDEX(CEPIdentifiedStudentsSummary!$C:$C,MATCH($C634,CEPIdentifiedStudentsSummary!$A:$A,0)),0))</f>
        <v/>
      </c>
      <c r="G634" s="5" t="str">
        <f t="shared" si="38"/>
        <v/>
      </c>
      <c r="H634" s="36" t="str">
        <f t="shared" si="36"/>
        <v/>
      </c>
      <c r="I634" s="36" t="str">
        <f t="shared" si="37"/>
        <v/>
      </c>
      <c r="J634" s="44" t="str">
        <f>IF(IFERROR(INDEX(NslpCepGroups!$E:$E,MATCH($C634,NslpCepGroups!$C:$C,0))="Special Assistance - CEP",FALSE),"X","")</f>
        <v/>
      </c>
      <c r="K634" s="42" t="str">
        <f>IF($A634="","",IF($J634="X",INDEX(NslpCepGroups!$H:$H,MATCH($C634,NslpCepGroups!$C:$C,0)),""))</f>
        <v/>
      </c>
      <c r="L634" s="42" t="str">
        <f>IF($A634="","",IF($J634="X",IF(INDEX(NslpCepGroups!$F:$F,MATCH($C634,NslpCepGroups!$C:$C,0))=0,"Indiv. site",INDEX(NslpCepGroups!$F:$F,MATCH($C634,NslpCepGroups!$C:$C,0))),""))</f>
        <v/>
      </c>
      <c r="M634" s="42" t="str">
        <f>IF($A634="","",IF($J634="X",INDEX(NslpCepGroups!$I:$I,MATCH($C634,NslpCepGroups!$C:$C,0)),""))</f>
        <v/>
      </c>
      <c r="N634" s="46"/>
    </row>
    <row r="635" spans="1:14" x14ac:dyDescent="0.25">
      <c r="A635" s="25"/>
      <c r="B635" s="30" t="str">
        <f>IF($A635="","",INDEX('LEA-District wide'!$B:$B,MATCH($A635,'LEA-District wide'!$A:$A,0)))</f>
        <v/>
      </c>
      <c r="C635" s="26"/>
      <c r="D635" s="26"/>
      <c r="E635" s="6" t="str">
        <f>IF($A635="","",IFERROR(INDEX(CEPIdentifiedStudentsSummary!$D:$D,MATCH($C635,CEPIdentifiedStudentsSummary!$A:$A,0)),0))</f>
        <v/>
      </c>
      <c r="F635" s="6" t="str">
        <f>IF($A635="","",IFERROR(INDEX(CEPIdentifiedStudentsSummary!$C:$C,MATCH($C635,CEPIdentifiedStudentsSummary!$A:$A,0)),0))</f>
        <v/>
      </c>
      <c r="G635" s="5" t="str">
        <f t="shared" si="38"/>
        <v/>
      </c>
      <c r="H635" s="36" t="str">
        <f t="shared" si="36"/>
        <v/>
      </c>
      <c r="I635" s="36" t="str">
        <f t="shared" si="37"/>
        <v/>
      </c>
      <c r="J635" s="44" t="str">
        <f>IF(IFERROR(INDEX(NslpCepGroups!$E:$E,MATCH($C635,NslpCepGroups!$C:$C,0))="Special Assistance - CEP",FALSE),"X","")</f>
        <v/>
      </c>
      <c r="K635" s="42" t="str">
        <f>IF($A635="","",IF($J635="X",INDEX(NslpCepGroups!$H:$H,MATCH($C635,NslpCepGroups!$C:$C,0)),""))</f>
        <v/>
      </c>
      <c r="L635" s="42" t="str">
        <f>IF($A635="","",IF($J635="X",IF(INDEX(NslpCepGroups!$F:$F,MATCH($C635,NslpCepGroups!$C:$C,0))=0,"Indiv. site",INDEX(NslpCepGroups!$F:$F,MATCH($C635,NslpCepGroups!$C:$C,0))),""))</f>
        <v/>
      </c>
      <c r="M635" s="42" t="str">
        <f>IF($A635="","",IF($J635="X",INDEX(NslpCepGroups!$I:$I,MATCH($C635,NslpCepGroups!$C:$C,0)),""))</f>
        <v/>
      </c>
      <c r="N635" s="46"/>
    </row>
    <row r="636" spans="1:14" x14ac:dyDescent="0.25">
      <c r="A636" s="25"/>
      <c r="B636" s="30" t="str">
        <f>IF($A636="","",INDEX('LEA-District wide'!$B:$B,MATCH($A636,'LEA-District wide'!$A:$A,0)))</f>
        <v/>
      </c>
      <c r="C636" s="26"/>
      <c r="D636" s="26"/>
      <c r="E636" s="6" t="str">
        <f>IF($A636="","",IFERROR(INDEX(CEPIdentifiedStudentsSummary!$D:$D,MATCH($C636,CEPIdentifiedStudentsSummary!$A:$A,0)),0))</f>
        <v/>
      </c>
      <c r="F636" s="6" t="str">
        <f>IF($A636="","",IFERROR(INDEX(CEPIdentifiedStudentsSummary!$C:$C,MATCH($C636,CEPIdentifiedStudentsSummary!$A:$A,0)),0))</f>
        <v/>
      </c>
      <c r="G636" s="5" t="str">
        <f t="shared" si="38"/>
        <v/>
      </c>
      <c r="H636" s="36" t="str">
        <f t="shared" si="36"/>
        <v/>
      </c>
      <c r="I636" s="36" t="str">
        <f t="shared" si="37"/>
        <v/>
      </c>
      <c r="J636" s="44" t="str">
        <f>IF(IFERROR(INDEX(NslpCepGroups!$E:$E,MATCH($C636,NslpCepGroups!$C:$C,0))="Special Assistance - CEP",FALSE),"X","")</f>
        <v/>
      </c>
      <c r="K636" s="42" t="str">
        <f>IF($A636="","",IF($J636="X",INDEX(NslpCepGroups!$H:$H,MATCH($C636,NslpCepGroups!$C:$C,0)),""))</f>
        <v/>
      </c>
      <c r="L636" s="42" t="str">
        <f>IF($A636="","",IF($J636="X",IF(INDEX(NslpCepGroups!$F:$F,MATCH($C636,NslpCepGroups!$C:$C,0))=0,"Indiv. site",INDEX(NslpCepGroups!$F:$F,MATCH($C636,NslpCepGroups!$C:$C,0))),""))</f>
        <v/>
      </c>
      <c r="M636" s="42" t="str">
        <f>IF($A636="","",IF($J636="X",INDEX(NslpCepGroups!$I:$I,MATCH($C636,NslpCepGroups!$C:$C,0)),""))</f>
        <v/>
      </c>
      <c r="N636" s="46"/>
    </row>
    <row r="637" spans="1:14" x14ac:dyDescent="0.25">
      <c r="A637" s="25"/>
      <c r="B637" s="30" t="str">
        <f>IF($A637="","",INDEX('LEA-District wide'!$B:$B,MATCH($A637,'LEA-District wide'!$A:$A,0)))</f>
        <v/>
      </c>
      <c r="C637" s="26"/>
      <c r="D637" s="26"/>
      <c r="E637" s="6" t="str">
        <f>IF($A637="","",IFERROR(INDEX(CEPIdentifiedStudentsSummary!$D:$D,MATCH($C637,CEPIdentifiedStudentsSummary!$A:$A,0)),0))</f>
        <v/>
      </c>
      <c r="F637" s="6" t="str">
        <f>IF($A637="","",IFERROR(INDEX(CEPIdentifiedStudentsSummary!$C:$C,MATCH($C637,CEPIdentifiedStudentsSummary!$A:$A,0)),0))</f>
        <v/>
      </c>
      <c r="G637" s="5" t="str">
        <f t="shared" si="38"/>
        <v/>
      </c>
      <c r="H637" s="36" t="str">
        <f t="shared" si="36"/>
        <v/>
      </c>
      <c r="I637" s="36" t="str">
        <f t="shared" si="37"/>
        <v/>
      </c>
      <c r="J637" s="44" t="str">
        <f>IF(IFERROR(INDEX(NslpCepGroups!$E:$E,MATCH($C637,NslpCepGroups!$C:$C,0))="Special Assistance - CEP",FALSE),"X","")</f>
        <v/>
      </c>
      <c r="K637" s="42" t="str">
        <f>IF($A637="","",IF($J637="X",INDEX(NslpCepGroups!$H:$H,MATCH($C637,NslpCepGroups!$C:$C,0)),""))</f>
        <v/>
      </c>
      <c r="L637" s="42" t="str">
        <f>IF($A637="","",IF($J637="X",IF(INDEX(NslpCepGroups!$F:$F,MATCH($C637,NslpCepGroups!$C:$C,0))=0,"Indiv. site",INDEX(NslpCepGroups!$F:$F,MATCH($C637,NslpCepGroups!$C:$C,0))),""))</f>
        <v/>
      </c>
      <c r="M637" s="42" t="str">
        <f>IF($A637="","",IF($J637="X",INDEX(NslpCepGroups!$I:$I,MATCH($C637,NslpCepGroups!$C:$C,0)),""))</f>
        <v/>
      </c>
      <c r="N637" s="46"/>
    </row>
    <row r="638" spans="1:14" x14ac:dyDescent="0.25">
      <c r="A638" s="25"/>
      <c r="B638" s="30" t="str">
        <f>IF($A638="","",INDEX('LEA-District wide'!$B:$B,MATCH($A638,'LEA-District wide'!$A:$A,0)))</f>
        <v/>
      </c>
      <c r="C638" s="26"/>
      <c r="D638" s="26"/>
      <c r="E638" s="6" t="str">
        <f>IF($A638="","",IFERROR(INDEX(CEPIdentifiedStudentsSummary!$D:$D,MATCH($C638,CEPIdentifiedStudentsSummary!$A:$A,0)),0))</f>
        <v/>
      </c>
      <c r="F638" s="6" t="str">
        <f>IF($A638="","",IFERROR(INDEX(CEPIdentifiedStudentsSummary!$C:$C,MATCH($C638,CEPIdentifiedStudentsSummary!$A:$A,0)),0))</f>
        <v/>
      </c>
      <c r="G638" s="5" t="str">
        <f t="shared" si="38"/>
        <v/>
      </c>
      <c r="H638" s="36" t="str">
        <f t="shared" si="36"/>
        <v/>
      </c>
      <c r="I638" s="36" t="str">
        <f t="shared" si="37"/>
        <v/>
      </c>
      <c r="J638" s="44" t="str">
        <f>IF(IFERROR(INDEX(NslpCepGroups!$E:$E,MATCH($C638,NslpCepGroups!$C:$C,0))="Special Assistance - CEP",FALSE),"X","")</f>
        <v/>
      </c>
      <c r="K638" s="42" t="str">
        <f>IF($A638="","",IF($J638="X",INDEX(NslpCepGroups!$H:$H,MATCH($C638,NslpCepGroups!$C:$C,0)),""))</f>
        <v/>
      </c>
      <c r="L638" s="42" t="str">
        <f>IF($A638="","",IF($J638="X",IF(INDEX(NslpCepGroups!$F:$F,MATCH($C638,NslpCepGroups!$C:$C,0))=0,"Indiv. site",INDEX(NslpCepGroups!$F:$F,MATCH($C638,NslpCepGroups!$C:$C,0))),""))</f>
        <v/>
      </c>
      <c r="M638" s="42" t="str">
        <f>IF($A638="","",IF($J638="X",INDEX(NslpCepGroups!$I:$I,MATCH($C638,NslpCepGroups!$C:$C,0)),""))</f>
        <v/>
      </c>
      <c r="N638" s="46"/>
    </row>
    <row r="639" spans="1:14" x14ac:dyDescent="0.25">
      <c r="A639" s="25"/>
      <c r="B639" s="30" t="str">
        <f>IF($A639="","",INDEX('LEA-District wide'!$B:$B,MATCH($A639,'LEA-District wide'!$A:$A,0)))</f>
        <v/>
      </c>
      <c r="C639" s="26"/>
      <c r="D639" s="26"/>
      <c r="E639" s="6" t="str">
        <f>IF($A639="","",IFERROR(INDEX(CEPIdentifiedStudentsSummary!$D:$D,MATCH($C639,CEPIdentifiedStudentsSummary!$A:$A,0)),0))</f>
        <v/>
      </c>
      <c r="F639" s="6" t="str">
        <f>IF($A639="","",IFERROR(INDEX(CEPIdentifiedStudentsSummary!$C:$C,MATCH($C639,CEPIdentifiedStudentsSummary!$A:$A,0)),0))</f>
        <v/>
      </c>
      <c r="G639" s="5" t="str">
        <f t="shared" si="38"/>
        <v/>
      </c>
      <c r="H639" s="36" t="str">
        <f t="shared" si="36"/>
        <v/>
      </c>
      <c r="I639" s="36" t="str">
        <f t="shared" si="37"/>
        <v/>
      </c>
      <c r="J639" s="44" t="str">
        <f>IF(IFERROR(INDEX(NslpCepGroups!$E:$E,MATCH($C639,NslpCepGroups!$C:$C,0))="Special Assistance - CEP",FALSE),"X","")</f>
        <v/>
      </c>
      <c r="K639" s="42" t="str">
        <f>IF($A639="","",IF($J639="X",INDEX(NslpCepGroups!$H:$H,MATCH($C639,NslpCepGroups!$C:$C,0)),""))</f>
        <v/>
      </c>
      <c r="L639" s="42" t="str">
        <f>IF($A639="","",IF($J639="X",IF(INDEX(NslpCepGroups!$F:$F,MATCH($C639,NslpCepGroups!$C:$C,0))=0,"Indiv. site",INDEX(NslpCepGroups!$F:$F,MATCH($C639,NslpCepGroups!$C:$C,0))),""))</f>
        <v/>
      </c>
      <c r="M639" s="42" t="str">
        <f>IF($A639="","",IF($J639="X",INDEX(NslpCepGroups!$I:$I,MATCH($C639,NslpCepGroups!$C:$C,0)),""))</f>
        <v/>
      </c>
      <c r="N639" s="46"/>
    </row>
    <row r="640" spans="1:14" x14ac:dyDescent="0.25">
      <c r="A640" s="25"/>
      <c r="B640" s="30" t="str">
        <f>IF($A640="","",INDEX('LEA-District wide'!$B:$B,MATCH($A640,'LEA-District wide'!$A:$A,0)))</f>
        <v/>
      </c>
      <c r="C640" s="26"/>
      <c r="D640" s="26"/>
      <c r="E640" s="6" t="str">
        <f>IF($A640="","",IFERROR(INDEX(CEPIdentifiedStudentsSummary!$D:$D,MATCH($C640,CEPIdentifiedStudentsSummary!$A:$A,0)),0))</f>
        <v/>
      </c>
      <c r="F640" s="6" t="str">
        <f>IF($A640="","",IFERROR(INDEX(CEPIdentifiedStudentsSummary!$C:$C,MATCH($C640,CEPIdentifiedStudentsSummary!$A:$A,0)),0))</f>
        <v/>
      </c>
      <c r="G640" s="5" t="str">
        <f t="shared" si="38"/>
        <v/>
      </c>
      <c r="H640" s="36" t="str">
        <f t="shared" si="36"/>
        <v/>
      </c>
      <c r="I640" s="36" t="str">
        <f t="shared" si="37"/>
        <v/>
      </c>
      <c r="J640" s="44" t="str">
        <f>IF(IFERROR(INDEX(NslpCepGroups!$E:$E,MATCH($C640,NslpCepGroups!$C:$C,0))="Special Assistance - CEP",FALSE),"X","")</f>
        <v/>
      </c>
      <c r="K640" s="42" t="str">
        <f>IF($A640="","",IF($J640="X",INDEX(NslpCepGroups!$H:$H,MATCH($C640,NslpCepGroups!$C:$C,0)),""))</f>
        <v/>
      </c>
      <c r="L640" s="42" t="str">
        <f>IF($A640="","",IF($J640="X",IF(INDEX(NslpCepGroups!$F:$F,MATCH($C640,NslpCepGroups!$C:$C,0))=0,"Indiv. site",INDEX(NslpCepGroups!$F:$F,MATCH($C640,NslpCepGroups!$C:$C,0))),""))</f>
        <v/>
      </c>
      <c r="M640" s="42" t="str">
        <f>IF($A640="","",IF($J640="X",INDEX(NslpCepGroups!$I:$I,MATCH($C640,NslpCepGroups!$C:$C,0)),""))</f>
        <v/>
      </c>
      <c r="N640" s="46"/>
    </row>
    <row r="641" spans="1:14" x14ac:dyDescent="0.25">
      <c r="A641" s="25"/>
      <c r="B641" s="30" t="str">
        <f>IF($A641="","",INDEX('LEA-District wide'!$B:$B,MATCH($A641,'LEA-District wide'!$A:$A,0)))</f>
        <v/>
      </c>
      <c r="C641" s="26"/>
      <c r="D641" s="26"/>
      <c r="E641" s="6" t="str">
        <f>IF($A641="","",IFERROR(INDEX(CEPIdentifiedStudentsSummary!$D:$D,MATCH($C641,CEPIdentifiedStudentsSummary!$A:$A,0)),0))</f>
        <v/>
      </c>
      <c r="F641" s="6" t="str">
        <f>IF($A641="","",IFERROR(INDEX(CEPIdentifiedStudentsSummary!$C:$C,MATCH($C641,CEPIdentifiedStudentsSummary!$A:$A,0)),0))</f>
        <v/>
      </c>
      <c r="G641" s="5" t="str">
        <f t="shared" si="38"/>
        <v/>
      </c>
      <c r="H641" s="36" t="str">
        <f t="shared" si="36"/>
        <v/>
      </c>
      <c r="I641" s="36" t="str">
        <f t="shared" si="37"/>
        <v/>
      </c>
      <c r="J641" s="44" t="str">
        <f>IF(IFERROR(INDEX(NslpCepGroups!$E:$E,MATCH($C641,NslpCepGroups!$C:$C,0))="Special Assistance - CEP",FALSE),"X","")</f>
        <v/>
      </c>
      <c r="K641" s="42" t="str">
        <f>IF($A641="","",IF($J641="X",INDEX(NslpCepGroups!$H:$H,MATCH($C641,NslpCepGroups!$C:$C,0)),""))</f>
        <v/>
      </c>
      <c r="L641" s="42" t="str">
        <f>IF($A641="","",IF($J641="X",IF(INDEX(NslpCepGroups!$F:$F,MATCH($C641,NslpCepGroups!$C:$C,0))=0,"Indiv. site",INDEX(NslpCepGroups!$F:$F,MATCH($C641,NslpCepGroups!$C:$C,0))),""))</f>
        <v/>
      </c>
      <c r="M641" s="42" t="str">
        <f>IF($A641="","",IF($J641="X",INDEX(NslpCepGroups!$I:$I,MATCH($C641,NslpCepGroups!$C:$C,0)),""))</f>
        <v/>
      </c>
      <c r="N641" s="46"/>
    </row>
    <row r="642" spans="1:14" x14ac:dyDescent="0.25">
      <c r="A642" s="25"/>
      <c r="B642" s="30" t="str">
        <f>IF($A642="","",INDEX('LEA-District wide'!$B:$B,MATCH($A642,'LEA-District wide'!$A:$A,0)))</f>
        <v/>
      </c>
      <c r="C642" s="26"/>
      <c r="D642" s="26"/>
      <c r="E642" s="6" t="str">
        <f>IF($A642="","",IFERROR(INDEX(CEPIdentifiedStudentsSummary!$D:$D,MATCH($C642,CEPIdentifiedStudentsSummary!$A:$A,0)),0))</f>
        <v/>
      </c>
      <c r="F642" s="6" t="str">
        <f>IF($A642="","",IFERROR(INDEX(CEPIdentifiedStudentsSummary!$C:$C,MATCH($C642,CEPIdentifiedStudentsSummary!$A:$A,0)),0))</f>
        <v/>
      </c>
      <c r="G642" s="5" t="str">
        <f t="shared" si="38"/>
        <v/>
      </c>
      <c r="H642" s="36" t="str">
        <f t="shared" ref="H642:H705" si="39">IF($G642="N/A","",IF(AND($G642&gt;=0.3,$G642&lt;0.4),"X",""))</f>
        <v/>
      </c>
      <c r="I642" s="36" t="str">
        <f t="shared" ref="I642:I705" si="40">IF($A642="","",IF($G642="N/A","",IF($G642&gt;=0.4,"X","")))</f>
        <v/>
      </c>
      <c r="J642" s="44" t="str">
        <f>IF(IFERROR(INDEX(NslpCepGroups!$E:$E,MATCH($C642,NslpCepGroups!$C:$C,0))="Special Assistance - CEP",FALSE),"X","")</f>
        <v/>
      </c>
      <c r="K642" s="42" t="str">
        <f>IF($A642="","",IF($J642="X",INDEX(NslpCepGroups!$H:$H,MATCH($C642,NslpCepGroups!$C:$C,0)),""))</f>
        <v/>
      </c>
      <c r="L642" s="42" t="str">
        <f>IF($A642="","",IF($J642="X",IF(INDEX(NslpCepGroups!$F:$F,MATCH($C642,NslpCepGroups!$C:$C,0))=0,"Indiv. site",INDEX(NslpCepGroups!$F:$F,MATCH($C642,NslpCepGroups!$C:$C,0))),""))</f>
        <v/>
      </c>
      <c r="M642" s="42" t="str">
        <f>IF($A642="","",IF($J642="X",INDEX(NslpCepGroups!$I:$I,MATCH($C642,NslpCepGroups!$C:$C,0)),""))</f>
        <v/>
      </c>
      <c r="N642" s="46"/>
    </row>
    <row r="643" spans="1:14" x14ac:dyDescent="0.25">
      <c r="A643" s="25"/>
      <c r="B643" s="30" t="str">
        <f>IF($A643="","",INDEX('LEA-District wide'!$B:$B,MATCH($A643,'LEA-District wide'!$A:$A,0)))</f>
        <v/>
      </c>
      <c r="C643" s="26"/>
      <c r="D643" s="26"/>
      <c r="E643" s="6" t="str">
        <f>IF($A643="","",IFERROR(INDEX(CEPIdentifiedStudentsSummary!$D:$D,MATCH($C643,CEPIdentifiedStudentsSummary!$A:$A,0)),0))</f>
        <v/>
      </c>
      <c r="F643" s="6" t="str">
        <f>IF($A643="","",IFERROR(INDEX(CEPIdentifiedStudentsSummary!$C:$C,MATCH($C643,CEPIdentifiedStudentsSummary!$A:$A,0)),0))</f>
        <v/>
      </c>
      <c r="G643" s="5" t="str">
        <f t="shared" ref="G643:G706" si="41">IF($A643="","",IFERROR(F643/E643,"N/A"))</f>
        <v/>
      </c>
      <c r="H643" s="36" t="str">
        <f t="shared" si="39"/>
        <v/>
      </c>
      <c r="I643" s="36" t="str">
        <f t="shared" si="40"/>
        <v/>
      </c>
      <c r="J643" s="44" t="str">
        <f>IF(IFERROR(INDEX(NslpCepGroups!$E:$E,MATCH($C643,NslpCepGroups!$C:$C,0))="Special Assistance - CEP",FALSE),"X","")</f>
        <v/>
      </c>
      <c r="K643" s="42" t="str">
        <f>IF($A643="","",IF($J643="X",INDEX(NslpCepGroups!$H:$H,MATCH($C643,NslpCepGroups!$C:$C,0)),""))</f>
        <v/>
      </c>
      <c r="L643" s="42" t="str">
        <f>IF($A643="","",IF($J643="X",IF(INDEX(NslpCepGroups!$F:$F,MATCH($C643,NslpCepGroups!$C:$C,0))=0,"Indiv. site",INDEX(NslpCepGroups!$F:$F,MATCH($C643,NslpCepGroups!$C:$C,0))),""))</f>
        <v/>
      </c>
      <c r="M643" s="42" t="str">
        <f>IF($A643="","",IF($J643="X",INDEX(NslpCepGroups!$I:$I,MATCH($C643,NslpCepGroups!$C:$C,0)),""))</f>
        <v/>
      </c>
      <c r="N643" s="46"/>
    </row>
    <row r="644" spans="1:14" x14ac:dyDescent="0.25">
      <c r="A644" s="25"/>
      <c r="B644" s="30" t="str">
        <f>IF($A644="","",INDEX('LEA-District wide'!$B:$B,MATCH($A644,'LEA-District wide'!$A:$A,0)))</f>
        <v/>
      </c>
      <c r="C644" s="26"/>
      <c r="D644" s="26"/>
      <c r="E644" s="6" t="str">
        <f>IF($A644="","",IFERROR(INDEX(CEPIdentifiedStudentsSummary!$D:$D,MATCH($C644,CEPIdentifiedStudentsSummary!$A:$A,0)),0))</f>
        <v/>
      </c>
      <c r="F644" s="6" t="str">
        <f>IF($A644="","",IFERROR(INDEX(CEPIdentifiedStudentsSummary!$C:$C,MATCH($C644,CEPIdentifiedStudentsSummary!$A:$A,0)),0))</f>
        <v/>
      </c>
      <c r="G644" s="5" t="str">
        <f t="shared" si="41"/>
        <v/>
      </c>
      <c r="H644" s="36" t="str">
        <f t="shared" si="39"/>
        <v/>
      </c>
      <c r="I644" s="36" t="str">
        <f t="shared" si="40"/>
        <v/>
      </c>
      <c r="J644" s="44" t="str">
        <f>IF(IFERROR(INDEX(NslpCepGroups!$E:$E,MATCH($C644,NslpCepGroups!$C:$C,0))="Special Assistance - CEP",FALSE),"X","")</f>
        <v/>
      </c>
      <c r="K644" s="42" t="str">
        <f>IF($A644="","",IF($J644="X",INDEX(NslpCepGroups!$H:$H,MATCH($C644,NslpCepGroups!$C:$C,0)),""))</f>
        <v/>
      </c>
      <c r="L644" s="42" t="str">
        <f>IF($A644="","",IF($J644="X",IF(INDEX(NslpCepGroups!$F:$F,MATCH($C644,NslpCepGroups!$C:$C,0))=0,"Indiv. site",INDEX(NslpCepGroups!$F:$F,MATCH($C644,NslpCepGroups!$C:$C,0))),""))</f>
        <v/>
      </c>
      <c r="M644" s="42" t="str">
        <f>IF($A644="","",IF($J644="X",INDEX(NslpCepGroups!$I:$I,MATCH($C644,NslpCepGroups!$C:$C,0)),""))</f>
        <v/>
      </c>
      <c r="N644" s="46"/>
    </row>
    <row r="645" spans="1:14" x14ac:dyDescent="0.25">
      <c r="A645" s="25"/>
      <c r="B645" s="30" t="str">
        <f>IF($A645="","",INDEX('LEA-District wide'!$B:$B,MATCH($A645,'LEA-District wide'!$A:$A,0)))</f>
        <v/>
      </c>
      <c r="C645" s="26"/>
      <c r="D645" s="26"/>
      <c r="E645" s="6" t="str">
        <f>IF($A645="","",IFERROR(INDEX(CEPIdentifiedStudentsSummary!$D:$D,MATCH($C645,CEPIdentifiedStudentsSummary!$A:$A,0)),0))</f>
        <v/>
      </c>
      <c r="F645" s="6" t="str">
        <f>IF($A645="","",IFERROR(INDEX(CEPIdentifiedStudentsSummary!$C:$C,MATCH($C645,CEPIdentifiedStudentsSummary!$A:$A,0)),0))</f>
        <v/>
      </c>
      <c r="G645" s="5" t="str">
        <f t="shared" si="41"/>
        <v/>
      </c>
      <c r="H645" s="36" t="str">
        <f t="shared" si="39"/>
        <v/>
      </c>
      <c r="I645" s="36" t="str">
        <f t="shared" si="40"/>
        <v/>
      </c>
      <c r="J645" s="44" t="str">
        <f>IF(IFERROR(INDEX(NslpCepGroups!$E:$E,MATCH($C645,NslpCepGroups!$C:$C,0))="Special Assistance - CEP",FALSE),"X","")</f>
        <v/>
      </c>
      <c r="K645" s="42" t="str">
        <f>IF($A645="","",IF($J645="X",INDEX(NslpCepGroups!$H:$H,MATCH($C645,NslpCepGroups!$C:$C,0)),""))</f>
        <v/>
      </c>
      <c r="L645" s="42" t="str">
        <f>IF($A645="","",IF($J645="X",IF(INDEX(NslpCepGroups!$F:$F,MATCH($C645,NslpCepGroups!$C:$C,0))=0,"Indiv. site",INDEX(NslpCepGroups!$F:$F,MATCH($C645,NslpCepGroups!$C:$C,0))),""))</f>
        <v/>
      </c>
      <c r="M645" s="42" t="str">
        <f>IF($A645="","",IF($J645="X",INDEX(NslpCepGroups!$I:$I,MATCH($C645,NslpCepGroups!$C:$C,0)),""))</f>
        <v/>
      </c>
      <c r="N645" s="46"/>
    </row>
    <row r="646" spans="1:14" x14ac:dyDescent="0.25">
      <c r="A646" s="25"/>
      <c r="B646" s="30" t="str">
        <f>IF($A646="","",INDEX('LEA-District wide'!$B:$B,MATCH($A646,'LEA-District wide'!$A:$A,0)))</f>
        <v/>
      </c>
      <c r="C646" s="26"/>
      <c r="D646" s="26"/>
      <c r="E646" s="6" t="str">
        <f>IF($A646="","",IFERROR(INDEX(CEPIdentifiedStudentsSummary!$D:$D,MATCH($C646,CEPIdentifiedStudentsSummary!$A:$A,0)),0))</f>
        <v/>
      </c>
      <c r="F646" s="6" t="str">
        <f>IF($A646="","",IFERROR(INDEX(CEPIdentifiedStudentsSummary!$C:$C,MATCH($C646,CEPIdentifiedStudentsSummary!$A:$A,0)),0))</f>
        <v/>
      </c>
      <c r="G646" s="5" t="str">
        <f t="shared" si="41"/>
        <v/>
      </c>
      <c r="H646" s="36" t="str">
        <f t="shared" si="39"/>
        <v/>
      </c>
      <c r="I646" s="36" t="str">
        <f t="shared" si="40"/>
        <v/>
      </c>
      <c r="J646" s="44" t="str">
        <f>IF(IFERROR(INDEX(NslpCepGroups!$E:$E,MATCH($C646,NslpCepGroups!$C:$C,0))="Special Assistance - CEP",FALSE),"X","")</f>
        <v/>
      </c>
      <c r="K646" s="42" t="str">
        <f>IF($A646="","",IF($J646="X",INDEX(NslpCepGroups!$H:$H,MATCH($C646,NslpCepGroups!$C:$C,0)),""))</f>
        <v/>
      </c>
      <c r="L646" s="42" t="str">
        <f>IF($A646="","",IF($J646="X",IF(INDEX(NslpCepGroups!$F:$F,MATCH($C646,NslpCepGroups!$C:$C,0))=0,"Indiv. site",INDEX(NslpCepGroups!$F:$F,MATCH($C646,NslpCepGroups!$C:$C,0))),""))</f>
        <v/>
      </c>
      <c r="M646" s="42" t="str">
        <f>IF($A646="","",IF($J646="X",INDEX(NslpCepGroups!$I:$I,MATCH($C646,NslpCepGroups!$C:$C,0)),""))</f>
        <v/>
      </c>
      <c r="N646" s="46"/>
    </row>
    <row r="647" spans="1:14" x14ac:dyDescent="0.25">
      <c r="A647" s="25"/>
      <c r="B647" s="30" t="str">
        <f>IF($A647="","",INDEX('LEA-District wide'!$B:$B,MATCH($A647,'LEA-District wide'!$A:$A,0)))</f>
        <v/>
      </c>
      <c r="C647" s="26"/>
      <c r="D647" s="26"/>
      <c r="E647" s="6" t="str">
        <f>IF($A647="","",IFERROR(INDEX(CEPIdentifiedStudentsSummary!$D:$D,MATCH($C647,CEPIdentifiedStudentsSummary!$A:$A,0)),0))</f>
        <v/>
      </c>
      <c r="F647" s="6" t="str">
        <f>IF($A647="","",IFERROR(INDEX(CEPIdentifiedStudentsSummary!$C:$C,MATCH($C647,CEPIdentifiedStudentsSummary!$A:$A,0)),0))</f>
        <v/>
      </c>
      <c r="G647" s="5" t="str">
        <f t="shared" si="41"/>
        <v/>
      </c>
      <c r="H647" s="36" t="str">
        <f t="shared" si="39"/>
        <v/>
      </c>
      <c r="I647" s="36" t="str">
        <f t="shared" si="40"/>
        <v/>
      </c>
      <c r="J647" s="44" t="str">
        <f>IF(IFERROR(INDEX(NslpCepGroups!$E:$E,MATCH($C647,NslpCepGroups!$C:$C,0))="Special Assistance - CEP",FALSE),"X","")</f>
        <v/>
      </c>
      <c r="K647" s="42" t="str">
        <f>IF($A647="","",IF($J647="X",INDEX(NslpCepGroups!$H:$H,MATCH($C647,NslpCepGroups!$C:$C,0)),""))</f>
        <v/>
      </c>
      <c r="L647" s="42" t="str">
        <f>IF($A647="","",IF($J647="X",IF(INDEX(NslpCepGroups!$F:$F,MATCH($C647,NslpCepGroups!$C:$C,0))=0,"Indiv. site",INDEX(NslpCepGroups!$F:$F,MATCH($C647,NslpCepGroups!$C:$C,0))),""))</f>
        <v/>
      </c>
      <c r="M647" s="42" t="str">
        <f>IF($A647="","",IF($J647="X",INDEX(NslpCepGroups!$I:$I,MATCH($C647,NslpCepGroups!$C:$C,0)),""))</f>
        <v/>
      </c>
      <c r="N647" s="46"/>
    </row>
    <row r="648" spans="1:14" x14ac:dyDescent="0.25">
      <c r="A648" s="25"/>
      <c r="B648" s="30" t="str">
        <f>IF($A648="","",INDEX('LEA-District wide'!$B:$B,MATCH($A648,'LEA-District wide'!$A:$A,0)))</f>
        <v/>
      </c>
      <c r="C648" s="26"/>
      <c r="D648" s="26"/>
      <c r="E648" s="6" t="str">
        <f>IF($A648="","",IFERROR(INDEX(CEPIdentifiedStudentsSummary!$D:$D,MATCH($C648,CEPIdentifiedStudentsSummary!$A:$A,0)),0))</f>
        <v/>
      </c>
      <c r="F648" s="6" t="str">
        <f>IF($A648="","",IFERROR(INDEX(CEPIdentifiedStudentsSummary!$C:$C,MATCH($C648,CEPIdentifiedStudentsSummary!$A:$A,0)),0))</f>
        <v/>
      </c>
      <c r="G648" s="5" t="str">
        <f t="shared" si="41"/>
        <v/>
      </c>
      <c r="H648" s="36" t="str">
        <f t="shared" si="39"/>
        <v/>
      </c>
      <c r="I648" s="36" t="str">
        <f t="shared" si="40"/>
        <v/>
      </c>
      <c r="J648" s="44" t="str">
        <f>IF(IFERROR(INDEX(NslpCepGroups!$E:$E,MATCH($C648,NslpCepGroups!$C:$C,0))="Special Assistance - CEP",FALSE),"X","")</f>
        <v/>
      </c>
      <c r="K648" s="42" t="str">
        <f>IF($A648="","",IF($J648="X",INDEX(NslpCepGroups!$H:$H,MATCH($C648,NslpCepGroups!$C:$C,0)),""))</f>
        <v/>
      </c>
      <c r="L648" s="42" t="str">
        <f>IF($A648="","",IF($J648="X",IF(INDEX(NslpCepGroups!$F:$F,MATCH($C648,NslpCepGroups!$C:$C,0))=0,"Indiv. site",INDEX(NslpCepGroups!$F:$F,MATCH($C648,NslpCepGroups!$C:$C,0))),""))</f>
        <v/>
      </c>
      <c r="M648" s="42" t="str">
        <f>IF($A648="","",IF($J648="X",INDEX(NslpCepGroups!$I:$I,MATCH($C648,NslpCepGroups!$C:$C,0)),""))</f>
        <v/>
      </c>
      <c r="N648" s="46"/>
    </row>
    <row r="649" spans="1:14" x14ac:dyDescent="0.25">
      <c r="A649" s="25"/>
      <c r="B649" s="30" t="str">
        <f>IF($A649="","",INDEX('LEA-District wide'!$B:$B,MATCH($A649,'LEA-District wide'!$A:$A,0)))</f>
        <v/>
      </c>
      <c r="C649" s="26"/>
      <c r="D649" s="26"/>
      <c r="E649" s="6" t="str">
        <f>IF($A649="","",IFERROR(INDEX(CEPIdentifiedStudentsSummary!$D:$D,MATCH($C649,CEPIdentifiedStudentsSummary!$A:$A,0)),0))</f>
        <v/>
      </c>
      <c r="F649" s="6" t="str">
        <f>IF($A649="","",IFERROR(INDEX(CEPIdentifiedStudentsSummary!$C:$C,MATCH($C649,CEPIdentifiedStudentsSummary!$A:$A,0)),0))</f>
        <v/>
      </c>
      <c r="G649" s="5" t="str">
        <f t="shared" si="41"/>
        <v/>
      </c>
      <c r="H649" s="36" t="str">
        <f t="shared" si="39"/>
        <v/>
      </c>
      <c r="I649" s="36" t="str">
        <f t="shared" si="40"/>
        <v/>
      </c>
      <c r="J649" s="44" t="str">
        <f>IF(IFERROR(INDEX(NslpCepGroups!$E:$E,MATCH($C649,NslpCepGroups!$C:$C,0))="Special Assistance - CEP",FALSE),"X","")</f>
        <v/>
      </c>
      <c r="K649" s="42" t="str">
        <f>IF($A649="","",IF($J649="X",INDEX(NslpCepGroups!$H:$H,MATCH($C649,NslpCepGroups!$C:$C,0)),""))</f>
        <v/>
      </c>
      <c r="L649" s="42" t="str">
        <f>IF($A649="","",IF($J649="X",IF(INDEX(NslpCepGroups!$F:$F,MATCH($C649,NslpCepGroups!$C:$C,0))=0,"Indiv. site",INDEX(NslpCepGroups!$F:$F,MATCH($C649,NslpCepGroups!$C:$C,0))),""))</f>
        <v/>
      </c>
      <c r="M649" s="42" t="str">
        <f>IF($A649="","",IF($J649="X",INDEX(NslpCepGroups!$I:$I,MATCH($C649,NslpCepGroups!$C:$C,0)),""))</f>
        <v/>
      </c>
      <c r="N649" s="46"/>
    </row>
    <row r="650" spans="1:14" x14ac:dyDescent="0.25">
      <c r="A650" s="25"/>
      <c r="B650" s="30" t="str">
        <f>IF($A650="","",INDEX('LEA-District wide'!$B:$B,MATCH($A650,'LEA-District wide'!$A:$A,0)))</f>
        <v/>
      </c>
      <c r="C650" s="26"/>
      <c r="D650" s="26"/>
      <c r="E650" s="6" t="str">
        <f>IF($A650="","",IFERROR(INDEX(CEPIdentifiedStudentsSummary!$D:$D,MATCH($C650,CEPIdentifiedStudentsSummary!$A:$A,0)),0))</f>
        <v/>
      </c>
      <c r="F650" s="6" t="str">
        <f>IF($A650="","",IFERROR(INDEX(CEPIdentifiedStudentsSummary!$C:$C,MATCH($C650,CEPIdentifiedStudentsSummary!$A:$A,0)),0))</f>
        <v/>
      </c>
      <c r="G650" s="5" t="str">
        <f t="shared" si="41"/>
        <v/>
      </c>
      <c r="H650" s="36" t="str">
        <f t="shared" si="39"/>
        <v/>
      </c>
      <c r="I650" s="36" t="str">
        <f t="shared" si="40"/>
        <v/>
      </c>
      <c r="J650" s="44" t="str">
        <f>IF(IFERROR(INDEX(NslpCepGroups!$E:$E,MATCH($C650,NslpCepGroups!$C:$C,0))="Special Assistance - CEP",FALSE),"X","")</f>
        <v/>
      </c>
      <c r="K650" s="42" t="str">
        <f>IF($A650="","",IF($J650="X",INDEX(NslpCepGroups!$H:$H,MATCH($C650,NslpCepGroups!$C:$C,0)),""))</f>
        <v/>
      </c>
      <c r="L650" s="42" t="str">
        <f>IF($A650="","",IF($J650="X",IF(INDEX(NslpCepGroups!$F:$F,MATCH($C650,NslpCepGroups!$C:$C,0))=0,"Indiv. site",INDEX(NslpCepGroups!$F:$F,MATCH($C650,NslpCepGroups!$C:$C,0))),""))</f>
        <v/>
      </c>
      <c r="M650" s="42" t="str">
        <f>IF($A650="","",IF($J650="X",INDEX(NslpCepGroups!$I:$I,MATCH($C650,NslpCepGroups!$C:$C,0)),""))</f>
        <v/>
      </c>
      <c r="N650" s="46"/>
    </row>
    <row r="651" spans="1:14" x14ac:dyDescent="0.25">
      <c r="A651" s="25"/>
      <c r="B651" s="30" t="str">
        <f>IF($A651="","",INDEX('LEA-District wide'!$B:$B,MATCH($A651,'LEA-District wide'!$A:$A,0)))</f>
        <v/>
      </c>
      <c r="C651" s="26"/>
      <c r="D651" s="26"/>
      <c r="E651" s="6" t="str">
        <f>IF($A651="","",IFERROR(INDEX(CEPIdentifiedStudentsSummary!$D:$D,MATCH($C651,CEPIdentifiedStudentsSummary!$A:$A,0)),0))</f>
        <v/>
      </c>
      <c r="F651" s="6" t="str">
        <f>IF($A651="","",IFERROR(INDEX(CEPIdentifiedStudentsSummary!$C:$C,MATCH($C651,CEPIdentifiedStudentsSummary!$A:$A,0)),0))</f>
        <v/>
      </c>
      <c r="G651" s="5" t="str">
        <f t="shared" si="41"/>
        <v/>
      </c>
      <c r="H651" s="36" t="str">
        <f t="shared" si="39"/>
        <v/>
      </c>
      <c r="I651" s="36" t="str">
        <f t="shared" si="40"/>
        <v/>
      </c>
      <c r="J651" s="44" t="str">
        <f>IF(IFERROR(INDEX(NslpCepGroups!$E:$E,MATCH($C651,NslpCepGroups!$C:$C,0))="Special Assistance - CEP",FALSE),"X","")</f>
        <v/>
      </c>
      <c r="K651" s="42" t="str">
        <f>IF($A651="","",IF($J651="X",INDEX(NslpCepGroups!$H:$H,MATCH($C651,NslpCepGroups!$C:$C,0)),""))</f>
        <v/>
      </c>
      <c r="L651" s="42" t="str">
        <f>IF($A651="","",IF($J651="X",IF(INDEX(NslpCepGroups!$F:$F,MATCH($C651,NslpCepGroups!$C:$C,0))=0,"Indiv. site",INDEX(NslpCepGroups!$F:$F,MATCH($C651,NslpCepGroups!$C:$C,0))),""))</f>
        <v/>
      </c>
      <c r="M651" s="42" t="str">
        <f>IF($A651="","",IF($J651="X",INDEX(NslpCepGroups!$I:$I,MATCH($C651,NslpCepGroups!$C:$C,0)),""))</f>
        <v/>
      </c>
      <c r="N651" s="46"/>
    </row>
    <row r="652" spans="1:14" x14ac:dyDescent="0.25">
      <c r="A652" s="25"/>
      <c r="B652" s="30" t="str">
        <f>IF($A652="","",INDEX('LEA-District wide'!$B:$B,MATCH($A652,'LEA-District wide'!$A:$A,0)))</f>
        <v/>
      </c>
      <c r="C652" s="26"/>
      <c r="D652" s="26"/>
      <c r="E652" s="6" t="str">
        <f>IF($A652="","",IFERROR(INDEX(CEPIdentifiedStudentsSummary!$D:$D,MATCH($C652,CEPIdentifiedStudentsSummary!$A:$A,0)),0))</f>
        <v/>
      </c>
      <c r="F652" s="6" t="str">
        <f>IF($A652="","",IFERROR(INDEX(CEPIdentifiedStudentsSummary!$C:$C,MATCH($C652,CEPIdentifiedStudentsSummary!$A:$A,0)),0))</f>
        <v/>
      </c>
      <c r="G652" s="5" t="str">
        <f t="shared" si="41"/>
        <v/>
      </c>
      <c r="H652" s="36" t="str">
        <f t="shared" si="39"/>
        <v/>
      </c>
      <c r="I652" s="36" t="str">
        <f t="shared" si="40"/>
        <v/>
      </c>
      <c r="J652" s="44" t="str">
        <f>IF(IFERROR(INDEX(NslpCepGroups!$E:$E,MATCH($C652,NslpCepGroups!$C:$C,0))="Special Assistance - CEP",FALSE),"X","")</f>
        <v/>
      </c>
      <c r="K652" s="42" t="str">
        <f>IF($A652="","",IF($J652="X",INDEX(NslpCepGroups!$H:$H,MATCH($C652,NslpCepGroups!$C:$C,0)),""))</f>
        <v/>
      </c>
      <c r="L652" s="42" t="str">
        <f>IF($A652="","",IF($J652="X",IF(INDEX(NslpCepGroups!$F:$F,MATCH($C652,NslpCepGroups!$C:$C,0))=0,"Indiv. site",INDEX(NslpCepGroups!$F:$F,MATCH($C652,NslpCepGroups!$C:$C,0))),""))</f>
        <v/>
      </c>
      <c r="M652" s="42" t="str">
        <f>IF($A652="","",IF($J652="X",INDEX(NslpCepGroups!$I:$I,MATCH($C652,NslpCepGroups!$C:$C,0)),""))</f>
        <v/>
      </c>
      <c r="N652" s="46"/>
    </row>
    <row r="653" spans="1:14" x14ac:dyDescent="0.25">
      <c r="A653" s="25"/>
      <c r="B653" s="30" t="str">
        <f>IF($A653="","",INDEX('LEA-District wide'!$B:$B,MATCH($A653,'LEA-District wide'!$A:$A,0)))</f>
        <v/>
      </c>
      <c r="C653" s="26"/>
      <c r="D653" s="26"/>
      <c r="E653" s="6" t="str">
        <f>IF($A653="","",IFERROR(INDEX(CEPIdentifiedStudentsSummary!$D:$D,MATCH($C653,CEPIdentifiedStudentsSummary!$A:$A,0)),0))</f>
        <v/>
      </c>
      <c r="F653" s="6" t="str">
        <f>IF($A653="","",IFERROR(INDEX(CEPIdentifiedStudentsSummary!$C:$C,MATCH($C653,CEPIdentifiedStudentsSummary!$A:$A,0)),0))</f>
        <v/>
      </c>
      <c r="G653" s="5" t="str">
        <f t="shared" si="41"/>
        <v/>
      </c>
      <c r="H653" s="36" t="str">
        <f t="shared" si="39"/>
        <v/>
      </c>
      <c r="I653" s="36" t="str">
        <f t="shared" si="40"/>
        <v/>
      </c>
      <c r="J653" s="44" t="str">
        <f>IF(IFERROR(INDEX(NslpCepGroups!$E:$E,MATCH($C653,NslpCepGroups!$C:$C,0))="Special Assistance - CEP",FALSE),"X","")</f>
        <v/>
      </c>
      <c r="K653" s="42" t="str">
        <f>IF($A653="","",IF($J653="X",INDEX(NslpCepGroups!$H:$H,MATCH($C653,NslpCepGroups!$C:$C,0)),""))</f>
        <v/>
      </c>
      <c r="L653" s="42" t="str">
        <f>IF($A653="","",IF($J653="X",IF(INDEX(NslpCepGroups!$F:$F,MATCH($C653,NslpCepGroups!$C:$C,0))=0,"Indiv. site",INDEX(NslpCepGroups!$F:$F,MATCH($C653,NslpCepGroups!$C:$C,0))),""))</f>
        <v/>
      </c>
      <c r="M653" s="42" t="str">
        <f>IF($A653="","",IF($J653="X",INDEX(NslpCepGroups!$I:$I,MATCH($C653,NslpCepGroups!$C:$C,0)),""))</f>
        <v/>
      </c>
      <c r="N653" s="46"/>
    </row>
    <row r="654" spans="1:14" x14ac:dyDescent="0.25">
      <c r="A654" s="25"/>
      <c r="B654" s="30" t="str">
        <f>IF($A654="","",INDEX('LEA-District wide'!$B:$B,MATCH($A654,'LEA-District wide'!$A:$A,0)))</f>
        <v/>
      </c>
      <c r="C654" s="26"/>
      <c r="D654" s="26"/>
      <c r="E654" s="6" t="str">
        <f>IF($A654="","",IFERROR(INDEX(CEPIdentifiedStudentsSummary!$D:$D,MATCH($C654,CEPIdentifiedStudentsSummary!$A:$A,0)),0))</f>
        <v/>
      </c>
      <c r="F654" s="6" t="str">
        <f>IF($A654="","",IFERROR(INDEX(CEPIdentifiedStudentsSummary!$C:$C,MATCH($C654,CEPIdentifiedStudentsSummary!$A:$A,0)),0))</f>
        <v/>
      </c>
      <c r="G654" s="5" t="str">
        <f t="shared" si="41"/>
        <v/>
      </c>
      <c r="H654" s="36" t="str">
        <f t="shared" si="39"/>
        <v/>
      </c>
      <c r="I654" s="36" t="str">
        <f t="shared" si="40"/>
        <v/>
      </c>
      <c r="J654" s="44" t="str">
        <f>IF(IFERROR(INDEX(NslpCepGroups!$E:$E,MATCH($C654,NslpCepGroups!$C:$C,0))="Special Assistance - CEP",FALSE),"X","")</f>
        <v/>
      </c>
      <c r="K654" s="42" t="str">
        <f>IF($A654="","",IF($J654="X",INDEX(NslpCepGroups!$H:$H,MATCH($C654,NslpCepGroups!$C:$C,0)),""))</f>
        <v/>
      </c>
      <c r="L654" s="42" t="str">
        <f>IF($A654="","",IF($J654="X",IF(INDEX(NslpCepGroups!$F:$F,MATCH($C654,NslpCepGroups!$C:$C,0))=0,"Indiv. site",INDEX(NslpCepGroups!$F:$F,MATCH($C654,NslpCepGroups!$C:$C,0))),""))</f>
        <v/>
      </c>
      <c r="M654" s="42" t="str">
        <f>IF($A654="","",IF($J654="X",INDEX(NslpCepGroups!$I:$I,MATCH($C654,NslpCepGroups!$C:$C,0)),""))</f>
        <v/>
      </c>
      <c r="N654" s="46"/>
    </row>
    <row r="655" spans="1:14" x14ac:dyDescent="0.25">
      <c r="A655" s="25"/>
      <c r="B655" s="30" t="str">
        <f>IF($A655="","",INDEX('LEA-District wide'!$B:$B,MATCH($A655,'LEA-District wide'!$A:$A,0)))</f>
        <v/>
      </c>
      <c r="C655" s="26"/>
      <c r="D655" s="26"/>
      <c r="E655" s="6" t="str">
        <f>IF($A655="","",IFERROR(INDEX(CEPIdentifiedStudentsSummary!$D:$D,MATCH($C655,CEPIdentifiedStudentsSummary!$A:$A,0)),0))</f>
        <v/>
      </c>
      <c r="F655" s="6" t="str">
        <f>IF($A655="","",IFERROR(INDEX(CEPIdentifiedStudentsSummary!$C:$C,MATCH($C655,CEPIdentifiedStudentsSummary!$A:$A,0)),0))</f>
        <v/>
      </c>
      <c r="G655" s="5" t="str">
        <f t="shared" si="41"/>
        <v/>
      </c>
      <c r="H655" s="36" t="str">
        <f t="shared" si="39"/>
        <v/>
      </c>
      <c r="I655" s="36" t="str">
        <f t="shared" si="40"/>
        <v/>
      </c>
      <c r="J655" s="44" t="str">
        <f>IF(IFERROR(INDEX(NslpCepGroups!$E:$E,MATCH($C655,NslpCepGroups!$C:$C,0))="Special Assistance - CEP",FALSE),"X","")</f>
        <v/>
      </c>
      <c r="K655" s="42" t="str">
        <f>IF($A655="","",IF($J655="X",INDEX(NslpCepGroups!$H:$H,MATCH($C655,NslpCepGroups!$C:$C,0)),""))</f>
        <v/>
      </c>
      <c r="L655" s="42" t="str">
        <f>IF($A655="","",IF($J655="X",IF(INDEX(NslpCepGroups!$F:$F,MATCH($C655,NslpCepGroups!$C:$C,0))=0,"Indiv. site",INDEX(NslpCepGroups!$F:$F,MATCH($C655,NslpCepGroups!$C:$C,0))),""))</f>
        <v/>
      </c>
      <c r="M655" s="42" t="str">
        <f>IF($A655="","",IF($J655="X",INDEX(NslpCepGroups!$I:$I,MATCH($C655,NslpCepGroups!$C:$C,0)),""))</f>
        <v/>
      </c>
      <c r="N655" s="46"/>
    </row>
    <row r="656" spans="1:14" x14ac:dyDescent="0.25">
      <c r="A656" s="25"/>
      <c r="B656" s="30" t="str">
        <f>IF($A656="","",INDEX('LEA-District wide'!$B:$B,MATCH($A656,'LEA-District wide'!$A:$A,0)))</f>
        <v/>
      </c>
      <c r="C656" s="26"/>
      <c r="D656" s="26"/>
      <c r="E656" s="6" t="str">
        <f>IF($A656="","",IFERROR(INDEX(CEPIdentifiedStudentsSummary!$D:$D,MATCH($C656,CEPIdentifiedStudentsSummary!$A:$A,0)),0))</f>
        <v/>
      </c>
      <c r="F656" s="6" t="str">
        <f>IF($A656="","",IFERROR(INDEX(CEPIdentifiedStudentsSummary!$C:$C,MATCH($C656,CEPIdentifiedStudentsSummary!$A:$A,0)),0))</f>
        <v/>
      </c>
      <c r="G656" s="5" t="str">
        <f t="shared" si="41"/>
        <v/>
      </c>
      <c r="H656" s="36" t="str">
        <f t="shared" si="39"/>
        <v/>
      </c>
      <c r="I656" s="36" t="str">
        <f t="shared" si="40"/>
        <v/>
      </c>
      <c r="J656" s="44" t="str">
        <f>IF(IFERROR(INDEX(NslpCepGroups!$E:$E,MATCH($C656,NslpCepGroups!$C:$C,0))="Special Assistance - CEP",FALSE),"X","")</f>
        <v/>
      </c>
      <c r="K656" s="42" t="str">
        <f>IF($A656="","",IF($J656="X",INDEX(NslpCepGroups!$H:$H,MATCH($C656,NslpCepGroups!$C:$C,0)),""))</f>
        <v/>
      </c>
      <c r="L656" s="42" t="str">
        <f>IF($A656="","",IF($J656="X",IF(INDEX(NslpCepGroups!$F:$F,MATCH($C656,NslpCepGroups!$C:$C,0))=0,"Indiv. site",INDEX(NslpCepGroups!$F:$F,MATCH($C656,NslpCepGroups!$C:$C,0))),""))</f>
        <v/>
      </c>
      <c r="M656" s="42" t="str">
        <f>IF($A656="","",IF($J656="X",INDEX(NslpCepGroups!$I:$I,MATCH($C656,NslpCepGroups!$C:$C,0)),""))</f>
        <v/>
      </c>
      <c r="N656" s="46"/>
    </row>
    <row r="657" spans="1:14" x14ac:dyDescent="0.25">
      <c r="A657" s="25"/>
      <c r="B657" s="30" t="str">
        <f>IF($A657="","",INDEX('LEA-District wide'!$B:$B,MATCH($A657,'LEA-District wide'!$A:$A,0)))</f>
        <v/>
      </c>
      <c r="C657" s="26"/>
      <c r="D657" s="26"/>
      <c r="E657" s="6" t="str">
        <f>IF($A657="","",IFERROR(INDEX(CEPIdentifiedStudentsSummary!$D:$D,MATCH($C657,CEPIdentifiedStudentsSummary!$A:$A,0)),0))</f>
        <v/>
      </c>
      <c r="F657" s="6" t="str">
        <f>IF($A657="","",IFERROR(INDEX(CEPIdentifiedStudentsSummary!$C:$C,MATCH($C657,CEPIdentifiedStudentsSummary!$A:$A,0)),0))</f>
        <v/>
      </c>
      <c r="G657" s="5" t="str">
        <f t="shared" si="41"/>
        <v/>
      </c>
      <c r="H657" s="36" t="str">
        <f t="shared" si="39"/>
        <v/>
      </c>
      <c r="I657" s="36" t="str">
        <f t="shared" si="40"/>
        <v/>
      </c>
      <c r="J657" s="44" t="str">
        <f>IF(IFERROR(INDEX(NslpCepGroups!$E:$E,MATCH($C657,NslpCepGroups!$C:$C,0))="Special Assistance - CEP",FALSE),"X","")</f>
        <v/>
      </c>
      <c r="K657" s="42" t="str">
        <f>IF($A657="","",IF($J657="X",INDEX(NslpCepGroups!$H:$H,MATCH($C657,NslpCepGroups!$C:$C,0)),""))</f>
        <v/>
      </c>
      <c r="L657" s="42" t="str">
        <f>IF($A657="","",IF($J657="X",IF(INDEX(NslpCepGroups!$F:$F,MATCH($C657,NslpCepGroups!$C:$C,0))=0,"Indiv. site",INDEX(NslpCepGroups!$F:$F,MATCH($C657,NslpCepGroups!$C:$C,0))),""))</f>
        <v/>
      </c>
      <c r="M657" s="42" t="str">
        <f>IF($A657="","",IF($J657="X",INDEX(NslpCepGroups!$I:$I,MATCH($C657,NslpCepGroups!$C:$C,0)),""))</f>
        <v/>
      </c>
      <c r="N657" s="46"/>
    </row>
    <row r="658" spans="1:14" x14ac:dyDescent="0.25">
      <c r="A658" s="25"/>
      <c r="B658" s="30" t="str">
        <f>IF($A658="","",INDEX('LEA-District wide'!$B:$B,MATCH($A658,'LEA-District wide'!$A:$A,0)))</f>
        <v/>
      </c>
      <c r="C658" s="26"/>
      <c r="D658" s="26"/>
      <c r="E658" s="6" t="str">
        <f>IF($A658="","",IFERROR(INDEX(CEPIdentifiedStudentsSummary!$D:$D,MATCH($C658,CEPIdentifiedStudentsSummary!$A:$A,0)),0))</f>
        <v/>
      </c>
      <c r="F658" s="6" t="str">
        <f>IF($A658="","",IFERROR(INDEX(CEPIdentifiedStudentsSummary!$C:$C,MATCH($C658,CEPIdentifiedStudentsSummary!$A:$A,0)),0))</f>
        <v/>
      </c>
      <c r="G658" s="5" t="str">
        <f t="shared" si="41"/>
        <v/>
      </c>
      <c r="H658" s="36" t="str">
        <f t="shared" si="39"/>
        <v/>
      </c>
      <c r="I658" s="36" t="str">
        <f t="shared" si="40"/>
        <v/>
      </c>
      <c r="J658" s="44" t="str">
        <f>IF(IFERROR(INDEX(NslpCepGroups!$E:$E,MATCH($C658,NslpCepGroups!$C:$C,0))="Special Assistance - CEP",FALSE),"X","")</f>
        <v/>
      </c>
      <c r="K658" s="42" t="str">
        <f>IF($A658="","",IF($J658="X",INDEX(NslpCepGroups!$H:$H,MATCH($C658,NslpCepGroups!$C:$C,0)),""))</f>
        <v/>
      </c>
      <c r="L658" s="42" t="str">
        <f>IF($A658="","",IF($J658="X",IF(INDEX(NslpCepGroups!$F:$F,MATCH($C658,NslpCepGroups!$C:$C,0))=0,"Indiv. site",INDEX(NslpCepGroups!$F:$F,MATCH($C658,NslpCepGroups!$C:$C,0))),""))</f>
        <v/>
      </c>
      <c r="M658" s="42" t="str">
        <f>IF($A658="","",IF($J658="X",INDEX(NslpCepGroups!$I:$I,MATCH($C658,NslpCepGroups!$C:$C,0)),""))</f>
        <v/>
      </c>
      <c r="N658" s="46"/>
    </row>
    <row r="659" spans="1:14" x14ac:dyDescent="0.25">
      <c r="A659" s="25"/>
      <c r="B659" s="30" t="str">
        <f>IF($A659="","",INDEX('LEA-District wide'!$B:$B,MATCH($A659,'LEA-District wide'!$A:$A,0)))</f>
        <v/>
      </c>
      <c r="C659" s="26"/>
      <c r="D659" s="26"/>
      <c r="E659" s="6" t="str">
        <f>IF($A659="","",IFERROR(INDEX(CEPIdentifiedStudentsSummary!$D:$D,MATCH($C659,CEPIdentifiedStudentsSummary!$A:$A,0)),0))</f>
        <v/>
      </c>
      <c r="F659" s="6" t="str">
        <f>IF($A659="","",IFERROR(INDEX(CEPIdentifiedStudentsSummary!$C:$C,MATCH($C659,CEPIdentifiedStudentsSummary!$A:$A,0)),0))</f>
        <v/>
      </c>
      <c r="G659" s="5" t="str">
        <f t="shared" si="41"/>
        <v/>
      </c>
      <c r="H659" s="36" t="str">
        <f t="shared" si="39"/>
        <v/>
      </c>
      <c r="I659" s="36" t="str">
        <f t="shared" si="40"/>
        <v/>
      </c>
      <c r="J659" s="44" t="str">
        <f>IF(IFERROR(INDEX(NslpCepGroups!$E:$E,MATCH($C659,NslpCepGroups!$C:$C,0))="Special Assistance - CEP",FALSE),"X","")</f>
        <v/>
      </c>
      <c r="K659" s="42" t="str">
        <f>IF($A659="","",IF($J659="X",INDEX(NslpCepGroups!$H:$H,MATCH($C659,NslpCepGroups!$C:$C,0)),""))</f>
        <v/>
      </c>
      <c r="L659" s="42" t="str">
        <f>IF($A659="","",IF($J659="X",IF(INDEX(NslpCepGroups!$F:$F,MATCH($C659,NslpCepGroups!$C:$C,0))=0,"Indiv. site",INDEX(NslpCepGroups!$F:$F,MATCH($C659,NslpCepGroups!$C:$C,0))),""))</f>
        <v/>
      </c>
      <c r="M659" s="42" t="str">
        <f>IF($A659="","",IF($J659="X",INDEX(NslpCepGroups!$I:$I,MATCH($C659,NslpCepGroups!$C:$C,0)),""))</f>
        <v/>
      </c>
      <c r="N659" s="46"/>
    </row>
    <row r="660" spans="1:14" x14ac:dyDescent="0.25">
      <c r="A660" s="25"/>
      <c r="B660" s="30" t="str">
        <f>IF($A660="","",INDEX('LEA-District wide'!$B:$B,MATCH($A660,'LEA-District wide'!$A:$A,0)))</f>
        <v/>
      </c>
      <c r="C660" s="26"/>
      <c r="D660" s="26"/>
      <c r="E660" s="6" t="str">
        <f>IF($A660="","",IFERROR(INDEX(CEPIdentifiedStudentsSummary!$D:$D,MATCH($C660,CEPIdentifiedStudentsSummary!$A:$A,0)),0))</f>
        <v/>
      </c>
      <c r="F660" s="6" t="str">
        <f>IF($A660="","",IFERROR(INDEX(CEPIdentifiedStudentsSummary!$C:$C,MATCH($C660,CEPIdentifiedStudentsSummary!$A:$A,0)),0))</f>
        <v/>
      </c>
      <c r="G660" s="5" t="str">
        <f t="shared" si="41"/>
        <v/>
      </c>
      <c r="H660" s="36" t="str">
        <f t="shared" si="39"/>
        <v/>
      </c>
      <c r="I660" s="36" t="str">
        <f t="shared" si="40"/>
        <v/>
      </c>
      <c r="J660" s="44" t="str">
        <f>IF(IFERROR(INDEX(NslpCepGroups!$E:$E,MATCH($C660,NslpCepGroups!$C:$C,0))="Special Assistance - CEP",FALSE),"X","")</f>
        <v/>
      </c>
      <c r="K660" s="42" t="str">
        <f>IF($A660="","",IF($J660="X",INDEX(NslpCepGroups!$H:$H,MATCH($C660,NslpCepGroups!$C:$C,0)),""))</f>
        <v/>
      </c>
      <c r="L660" s="42" t="str">
        <f>IF($A660="","",IF($J660="X",IF(INDEX(NslpCepGroups!$F:$F,MATCH($C660,NslpCepGroups!$C:$C,0))=0,"Indiv. site",INDEX(NslpCepGroups!$F:$F,MATCH($C660,NslpCepGroups!$C:$C,0))),""))</f>
        <v/>
      </c>
      <c r="M660" s="42" t="str">
        <f>IF($A660="","",IF($J660="X",INDEX(NslpCepGroups!$I:$I,MATCH($C660,NslpCepGroups!$C:$C,0)),""))</f>
        <v/>
      </c>
      <c r="N660" s="46"/>
    </row>
    <row r="661" spans="1:14" x14ac:dyDescent="0.25">
      <c r="A661" s="25"/>
      <c r="B661" s="30" t="str">
        <f>IF($A661="","",INDEX('LEA-District wide'!$B:$B,MATCH($A661,'LEA-District wide'!$A:$A,0)))</f>
        <v/>
      </c>
      <c r="C661" s="26"/>
      <c r="D661" s="26"/>
      <c r="E661" s="6" t="str">
        <f>IF($A661="","",IFERROR(INDEX(CEPIdentifiedStudentsSummary!$D:$D,MATCH($C661,CEPIdentifiedStudentsSummary!$A:$A,0)),0))</f>
        <v/>
      </c>
      <c r="F661" s="6" t="str">
        <f>IF($A661="","",IFERROR(INDEX(CEPIdentifiedStudentsSummary!$C:$C,MATCH($C661,CEPIdentifiedStudentsSummary!$A:$A,0)),0))</f>
        <v/>
      </c>
      <c r="G661" s="5" t="str">
        <f t="shared" si="41"/>
        <v/>
      </c>
      <c r="H661" s="36" t="str">
        <f t="shared" si="39"/>
        <v/>
      </c>
      <c r="I661" s="36" t="str">
        <f t="shared" si="40"/>
        <v/>
      </c>
      <c r="J661" s="44" t="str">
        <f>IF(IFERROR(INDEX(NslpCepGroups!$E:$E,MATCH($C661,NslpCepGroups!$C:$C,0))="Special Assistance - CEP",FALSE),"X","")</f>
        <v/>
      </c>
      <c r="K661" s="42" t="str">
        <f>IF($A661="","",IF($J661="X",INDEX(NslpCepGroups!$H:$H,MATCH($C661,NslpCepGroups!$C:$C,0)),""))</f>
        <v/>
      </c>
      <c r="L661" s="42" t="str">
        <f>IF($A661="","",IF($J661="X",IF(INDEX(NslpCepGroups!$F:$F,MATCH($C661,NslpCepGroups!$C:$C,0))=0,"Indiv. site",INDEX(NslpCepGroups!$F:$F,MATCH($C661,NslpCepGroups!$C:$C,0))),""))</f>
        <v/>
      </c>
      <c r="M661" s="42" t="str">
        <f>IF($A661="","",IF($J661="X",INDEX(NslpCepGroups!$I:$I,MATCH($C661,NslpCepGroups!$C:$C,0)),""))</f>
        <v/>
      </c>
      <c r="N661" s="46"/>
    </row>
    <row r="662" spans="1:14" x14ac:dyDescent="0.25">
      <c r="A662" s="25"/>
      <c r="B662" s="30" t="str">
        <f>IF($A662="","",INDEX('LEA-District wide'!$B:$B,MATCH($A662,'LEA-District wide'!$A:$A,0)))</f>
        <v/>
      </c>
      <c r="C662" s="26"/>
      <c r="D662" s="26"/>
      <c r="E662" s="6" t="str">
        <f>IF($A662="","",IFERROR(INDEX(CEPIdentifiedStudentsSummary!$D:$D,MATCH($C662,CEPIdentifiedStudentsSummary!$A:$A,0)),0))</f>
        <v/>
      </c>
      <c r="F662" s="6" t="str">
        <f>IF($A662="","",IFERROR(INDEX(CEPIdentifiedStudentsSummary!$C:$C,MATCH($C662,CEPIdentifiedStudentsSummary!$A:$A,0)),0))</f>
        <v/>
      </c>
      <c r="G662" s="5" t="str">
        <f t="shared" si="41"/>
        <v/>
      </c>
      <c r="H662" s="36" t="str">
        <f t="shared" si="39"/>
        <v/>
      </c>
      <c r="I662" s="36" t="str">
        <f t="shared" si="40"/>
        <v/>
      </c>
      <c r="J662" s="44" t="str">
        <f>IF(IFERROR(INDEX(NslpCepGroups!$E:$E,MATCH($C662,NslpCepGroups!$C:$C,0))="Special Assistance - CEP",FALSE),"X","")</f>
        <v/>
      </c>
      <c r="K662" s="42" t="str">
        <f>IF($A662="","",IF($J662="X",INDEX(NslpCepGroups!$H:$H,MATCH($C662,NslpCepGroups!$C:$C,0)),""))</f>
        <v/>
      </c>
      <c r="L662" s="42" t="str">
        <f>IF($A662="","",IF($J662="X",IF(INDEX(NslpCepGroups!$F:$F,MATCH($C662,NslpCepGroups!$C:$C,0))=0,"Indiv. site",INDEX(NslpCepGroups!$F:$F,MATCH($C662,NslpCepGroups!$C:$C,0))),""))</f>
        <v/>
      </c>
      <c r="M662" s="42" t="str">
        <f>IF($A662="","",IF($J662="X",INDEX(NslpCepGroups!$I:$I,MATCH($C662,NslpCepGroups!$C:$C,0)),""))</f>
        <v/>
      </c>
      <c r="N662" s="46"/>
    </row>
    <row r="663" spans="1:14" x14ac:dyDescent="0.25">
      <c r="A663" s="25"/>
      <c r="B663" s="30" t="str">
        <f>IF($A663="","",INDEX('LEA-District wide'!$B:$B,MATCH($A663,'LEA-District wide'!$A:$A,0)))</f>
        <v/>
      </c>
      <c r="C663" s="26"/>
      <c r="D663" s="26"/>
      <c r="E663" s="6" t="str">
        <f>IF($A663="","",IFERROR(INDEX(CEPIdentifiedStudentsSummary!$D:$D,MATCH($C663,CEPIdentifiedStudentsSummary!$A:$A,0)),0))</f>
        <v/>
      </c>
      <c r="F663" s="6" t="str">
        <f>IF($A663="","",IFERROR(INDEX(CEPIdentifiedStudentsSummary!$C:$C,MATCH($C663,CEPIdentifiedStudentsSummary!$A:$A,0)),0))</f>
        <v/>
      </c>
      <c r="G663" s="5" t="str">
        <f t="shared" si="41"/>
        <v/>
      </c>
      <c r="H663" s="36" t="str">
        <f t="shared" si="39"/>
        <v/>
      </c>
      <c r="I663" s="36" t="str">
        <f t="shared" si="40"/>
        <v/>
      </c>
      <c r="J663" s="44" t="str">
        <f>IF(IFERROR(INDEX(NslpCepGroups!$E:$E,MATCH($C663,NslpCepGroups!$C:$C,0))="Special Assistance - CEP",FALSE),"X","")</f>
        <v/>
      </c>
      <c r="K663" s="42" t="str">
        <f>IF($A663="","",IF($J663="X",INDEX(NslpCepGroups!$H:$H,MATCH($C663,NslpCepGroups!$C:$C,0)),""))</f>
        <v/>
      </c>
      <c r="L663" s="42" t="str">
        <f>IF($A663="","",IF($J663="X",IF(INDEX(NslpCepGroups!$F:$F,MATCH($C663,NslpCepGroups!$C:$C,0))=0,"Indiv. site",INDEX(NslpCepGroups!$F:$F,MATCH($C663,NslpCepGroups!$C:$C,0))),""))</f>
        <v/>
      </c>
      <c r="M663" s="42" t="str">
        <f>IF($A663="","",IF($J663="X",INDEX(NslpCepGroups!$I:$I,MATCH($C663,NslpCepGroups!$C:$C,0)),""))</f>
        <v/>
      </c>
      <c r="N663" s="46"/>
    </row>
    <row r="664" spans="1:14" x14ac:dyDescent="0.25">
      <c r="A664" s="25"/>
      <c r="B664" s="30" t="str">
        <f>IF($A664="","",INDEX('LEA-District wide'!$B:$B,MATCH($A664,'LEA-District wide'!$A:$A,0)))</f>
        <v/>
      </c>
      <c r="C664" s="26"/>
      <c r="D664" s="26"/>
      <c r="E664" s="6" t="str">
        <f>IF($A664="","",IFERROR(INDEX(CEPIdentifiedStudentsSummary!$D:$D,MATCH($C664,CEPIdentifiedStudentsSummary!$A:$A,0)),0))</f>
        <v/>
      </c>
      <c r="F664" s="6" t="str">
        <f>IF($A664="","",IFERROR(INDEX(CEPIdentifiedStudentsSummary!$C:$C,MATCH($C664,CEPIdentifiedStudentsSummary!$A:$A,0)),0))</f>
        <v/>
      </c>
      <c r="G664" s="5" t="str">
        <f t="shared" si="41"/>
        <v/>
      </c>
      <c r="H664" s="36" t="str">
        <f t="shared" si="39"/>
        <v/>
      </c>
      <c r="I664" s="36" t="str">
        <f t="shared" si="40"/>
        <v/>
      </c>
      <c r="J664" s="44" t="str">
        <f>IF(IFERROR(INDEX(NslpCepGroups!$E:$E,MATCH($C664,NslpCepGroups!$C:$C,0))="Special Assistance - CEP",FALSE),"X","")</f>
        <v/>
      </c>
      <c r="K664" s="42" t="str">
        <f>IF($A664="","",IF($J664="X",INDEX(NslpCepGroups!$H:$H,MATCH($C664,NslpCepGroups!$C:$C,0)),""))</f>
        <v/>
      </c>
      <c r="L664" s="42" t="str">
        <f>IF($A664="","",IF($J664="X",IF(INDEX(NslpCepGroups!$F:$F,MATCH($C664,NslpCepGroups!$C:$C,0))=0,"Indiv. site",INDEX(NslpCepGroups!$F:$F,MATCH($C664,NslpCepGroups!$C:$C,0))),""))</f>
        <v/>
      </c>
      <c r="M664" s="42" t="str">
        <f>IF($A664="","",IF($J664="X",INDEX(NslpCepGroups!$I:$I,MATCH($C664,NslpCepGroups!$C:$C,0)),""))</f>
        <v/>
      </c>
      <c r="N664" s="46"/>
    </row>
    <row r="665" spans="1:14" x14ac:dyDescent="0.25">
      <c r="A665" s="25"/>
      <c r="B665" s="30" t="str">
        <f>IF($A665="","",INDEX('LEA-District wide'!$B:$B,MATCH($A665,'LEA-District wide'!$A:$A,0)))</f>
        <v/>
      </c>
      <c r="C665" s="26"/>
      <c r="D665" s="26"/>
      <c r="E665" s="6" t="str">
        <f>IF($A665="","",IFERROR(INDEX(CEPIdentifiedStudentsSummary!$D:$D,MATCH($C665,CEPIdentifiedStudentsSummary!$A:$A,0)),0))</f>
        <v/>
      </c>
      <c r="F665" s="6" t="str">
        <f>IF($A665="","",IFERROR(INDEX(CEPIdentifiedStudentsSummary!$C:$C,MATCH($C665,CEPIdentifiedStudentsSummary!$A:$A,0)),0))</f>
        <v/>
      </c>
      <c r="G665" s="5" t="str">
        <f t="shared" si="41"/>
        <v/>
      </c>
      <c r="H665" s="36" t="str">
        <f t="shared" si="39"/>
        <v/>
      </c>
      <c r="I665" s="36" t="str">
        <f t="shared" si="40"/>
        <v/>
      </c>
      <c r="J665" s="44" t="str">
        <f>IF(IFERROR(INDEX(NslpCepGroups!$E:$E,MATCH($C665,NslpCepGroups!$C:$C,0))="Special Assistance - CEP",FALSE),"X","")</f>
        <v/>
      </c>
      <c r="K665" s="42" t="str">
        <f>IF($A665="","",IF($J665="X",INDEX(NslpCepGroups!$H:$H,MATCH($C665,NslpCepGroups!$C:$C,0)),""))</f>
        <v/>
      </c>
      <c r="L665" s="42" t="str">
        <f>IF($A665="","",IF($J665="X",IF(INDEX(NslpCepGroups!$F:$F,MATCH($C665,NslpCepGroups!$C:$C,0))=0,"Indiv. site",INDEX(NslpCepGroups!$F:$F,MATCH($C665,NslpCepGroups!$C:$C,0))),""))</f>
        <v/>
      </c>
      <c r="M665" s="42" t="str">
        <f>IF($A665="","",IF($J665="X",INDEX(NslpCepGroups!$I:$I,MATCH($C665,NslpCepGroups!$C:$C,0)),""))</f>
        <v/>
      </c>
      <c r="N665" s="46"/>
    </row>
    <row r="666" spans="1:14" x14ac:dyDescent="0.25">
      <c r="A666" s="25"/>
      <c r="B666" s="30" t="str">
        <f>IF($A666="","",INDEX('LEA-District wide'!$B:$B,MATCH($A666,'LEA-District wide'!$A:$A,0)))</f>
        <v/>
      </c>
      <c r="C666" s="26"/>
      <c r="D666" s="26"/>
      <c r="E666" s="6" t="str">
        <f>IF($A666="","",IFERROR(INDEX(CEPIdentifiedStudentsSummary!$D:$D,MATCH($C666,CEPIdentifiedStudentsSummary!$A:$A,0)),0))</f>
        <v/>
      </c>
      <c r="F666" s="6" t="str">
        <f>IF($A666="","",IFERROR(INDEX(CEPIdentifiedStudentsSummary!$C:$C,MATCH($C666,CEPIdentifiedStudentsSummary!$A:$A,0)),0))</f>
        <v/>
      </c>
      <c r="G666" s="5" t="str">
        <f t="shared" si="41"/>
        <v/>
      </c>
      <c r="H666" s="36" t="str">
        <f t="shared" si="39"/>
        <v/>
      </c>
      <c r="I666" s="36" t="str">
        <f t="shared" si="40"/>
        <v/>
      </c>
      <c r="J666" s="44" t="str">
        <f>IF(IFERROR(INDEX(NslpCepGroups!$E:$E,MATCH($C666,NslpCepGroups!$C:$C,0))="Special Assistance - CEP",FALSE),"X","")</f>
        <v/>
      </c>
      <c r="K666" s="42" t="str">
        <f>IF($A666="","",IF($J666="X",INDEX(NslpCepGroups!$H:$H,MATCH($C666,NslpCepGroups!$C:$C,0)),""))</f>
        <v/>
      </c>
      <c r="L666" s="42" t="str">
        <f>IF($A666="","",IF($J666="X",IF(INDEX(NslpCepGroups!$F:$F,MATCH($C666,NslpCepGroups!$C:$C,0))=0,"Indiv. site",INDEX(NslpCepGroups!$F:$F,MATCH($C666,NslpCepGroups!$C:$C,0))),""))</f>
        <v/>
      </c>
      <c r="M666" s="42" t="str">
        <f>IF($A666="","",IF($J666="X",INDEX(NslpCepGroups!$I:$I,MATCH($C666,NslpCepGroups!$C:$C,0)),""))</f>
        <v/>
      </c>
      <c r="N666" s="46"/>
    </row>
    <row r="667" spans="1:14" x14ac:dyDescent="0.25">
      <c r="A667" s="25"/>
      <c r="B667" s="30" t="str">
        <f>IF($A667="","",INDEX('LEA-District wide'!$B:$B,MATCH($A667,'LEA-District wide'!$A:$A,0)))</f>
        <v/>
      </c>
      <c r="C667" s="26"/>
      <c r="D667" s="26"/>
      <c r="E667" s="6" t="str">
        <f>IF($A667="","",IFERROR(INDEX(CEPIdentifiedStudentsSummary!$D:$D,MATCH($C667,CEPIdentifiedStudentsSummary!$A:$A,0)),0))</f>
        <v/>
      </c>
      <c r="F667" s="6" t="str">
        <f>IF($A667="","",IFERROR(INDEX(CEPIdentifiedStudentsSummary!$C:$C,MATCH($C667,CEPIdentifiedStudentsSummary!$A:$A,0)),0))</f>
        <v/>
      </c>
      <c r="G667" s="5" t="str">
        <f t="shared" si="41"/>
        <v/>
      </c>
      <c r="H667" s="36" t="str">
        <f t="shared" si="39"/>
        <v/>
      </c>
      <c r="I667" s="36" t="str">
        <f t="shared" si="40"/>
        <v/>
      </c>
      <c r="J667" s="44" t="str">
        <f>IF(IFERROR(INDEX(NslpCepGroups!$E:$E,MATCH($C667,NslpCepGroups!$C:$C,0))="Special Assistance - CEP",FALSE),"X","")</f>
        <v/>
      </c>
      <c r="K667" s="42" t="str">
        <f>IF($A667="","",IF($J667="X",INDEX(NslpCepGroups!$H:$H,MATCH($C667,NslpCepGroups!$C:$C,0)),""))</f>
        <v/>
      </c>
      <c r="L667" s="42" t="str">
        <f>IF($A667="","",IF($J667="X",IF(INDEX(NslpCepGroups!$F:$F,MATCH($C667,NslpCepGroups!$C:$C,0))=0,"Indiv. site",INDEX(NslpCepGroups!$F:$F,MATCH($C667,NslpCepGroups!$C:$C,0))),""))</f>
        <v/>
      </c>
      <c r="M667" s="42" t="str">
        <f>IF($A667="","",IF($J667="X",INDEX(NslpCepGroups!$I:$I,MATCH($C667,NslpCepGroups!$C:$C,0)),""))</f>
        <v/>
      </c>
      <c r="N667" s="46"/>
    </row>
    <row r="668" spans="1:14" x14ac:dyDescent="0.25">
      <c r="A668" s="25"/>
      <c r="B668" s="30" t="str">
        <f>IF($A668="","",INDEX('LEA-District wide'!$B:$B,MATCH($A668,'LEA-District wide'!$A:$A,0)))</f>
        <v/>
      </c>
      <c r="C668" s="26"/>
      <c r="D668" s="26"/>
      <c r="E668" s="6" t="str">
        <f>IF($A668="","",IFERROR(INDEX(CEPIdentifiedStudentsSummary!$D:$D,MATCH($C668,CEPIdentifiedStudentsSummary!$A:$A,0)),0))</f>
        <v/>
      </c>
      <c r="F668" s="6" t="str">
        <f>IF($A668="","",IFERROR(INDEX(CEPIdentifiedStudentsSummary!$C:$C,MATCH($C668,CEPIdentifiedStudentsSummary!$A:$A,0)),0))</f>
        <v/>
      </c>
      <c r="G668" s="5" t="str">
        <f t="shared" si="41"/>
        <v/>
      </c>
      <c r="H668" s="36" t="str">
        <f t="shared" si="39"/>
        <v/>
      </c>
      <c r="I668" s="36" t="str">
        <f t="shared" si="40"/>
        <v/>
      </c>
      <c r="J668" s="44" t="str">
        <f>IF(IFERROR(INDEX(NslpCepGroups!$E:$E,MATCH($C668,NslpCepGroups!$C:$C,0))="Special Assistance - CEP",FALSE),"X","")</f>
        <v/>
      </c>
      <c r="K668" s="42" t="str">
        <f>IF($A668="","",IF($J668="X",INDEX(NslpCepGroups!$H:$H,MATCH($C668,NslpCepGroups!$C:$C,0)),""))</f>
        <v/>
      </c>
      <c r="L668" s="42" t="str">
        <f>IF($A668="","",IF($J668="X",IF(INDEX(NslpCepGroups!$F:$F,MATCH($C668,NslpCepGroups!$C:$C,0))=0,"Indiv. site",INDEX(NslpCepGroups!$F:$F,MATCH($C668,NslpCepGroups!$C:$C,0))),""))</f>
        <v/>
      </c>
      <c r="M668" s="42" t="str">
        <f>IF($A668="","",IF($J668="X",INDEX(NslpCepGroups!$I:$I,MATCH($C668,NslpCepGroups!$C:$C,0)),""))</f>
        <v/>
      </c>
      <c r="N668" s="46"/>
    </row>
    <row r="669" spans="1:14" x14ac:dyDescent="0.25">
      <c r="A669" s="25"/>
      <c r="B669" s="30" t="str">
        <f>IF($A669="","",INDEX('LEA-District wide'!$B:$B,MATCH($A669,'LEA-District wide'!$A:$A,0)))</f>
        <v/>
      </c>
      <c r="C669" s="26"/>
      <c r="D669" s="26"/>
      <c r="E669" s="6" t="str">
        <f>IF($A669="","",IFERROR(INDEX(CEPIdentifiedStudentsSummary!$D:$D,MATCH($C669,CEPIdentifiedStudentsSummary!$A:$A,0)),0))</f>
        <v/>
      </c>
      <c r="F669" s="6" t="str">
        <f>IF($A669="","",IFERROR(INDEX(CEPIdentifiedStudentsSummary!$C:$C,MATCH($C669,CEPIdentifiedStudentsSummary!$A:$A,0)),0))</f>
        <v/>
      </c>
      <c r="G669" s="5" t="str">
        <f t="shared" si="41"/>
        <v/>
      </c>
      <c r="H669" s="36" t="str">
        <f t="shared" si="39"/>
        <v/>
      </c>
      <c r="I669" s="36" t="str">
        <f t="shared" si="40"/>
        <v/>
      </c>
      <c r="J669" s="44" t="str">
        <f>IF(IFERROR(INDEX(NslpCepGroups!$E:$E,MATCH($C669,NslpCepGroups!$C:$C,0))="Special Assistance - CEP",FALSE),"X","")</f>
        <v/>
      </c>
      <c r="K669" s="42" t="str">
        <f>IF($A669="","",IF($J669="X",INDEX(NslpCepGroups!$H:$H,MATCH($C669,NslpCepGroups!$C:$C,0)),""))</f>
        <v/>
      </c>
      <c r="L669" s="42" t="str">
        <f>IF($A669="","",IF($J669="X",IF(INDEX(NslpCepGroups!$F:$F,MATCH($C669,NslpCepGroups!$C:$C,0))=0,"Indiv. site",INDEX(NslpCepGroups!$F:$F,MATCH($C669,NslpCepGroups!$C:$C,0))),""))</f>
        <v/>
      </c>
      <c r="M669" s="42" t="str">
        <f>IF($A669="","",IF($J669="X",INDEX(NslpCepGroups!$I:$I,MATCH($C669,NslpCepGroups!$C:$C,0)),""))</f>
        <v/>
      </c>
      <c r="N669" s="46"/>
    </row>
    <row r="670" spans="1:14" x14ac:dyDescent="0.25">
      <c r="A670" s="25"/>
      <c r="B670" s="30" t="str">
        <f>IF($A670="","",INDEX('LEA-District wide'!$B:$B,MATCH($A670,'LEA-District wide'!$A:$A,0)))</f>
        <v/>
      </c>
      <c r="C670" s="26"/>
      <c r="D670" s="26"/>
      <c r="E670" s="6" t="str">
        <f>IF($A670="","",IFERROR(INDEX(CEPIdentifiedStudentsSummary!$D:$D,MATCH($C670,CEPIdentifiedStudentsSummary!$A:$A,0)),0))</f>
        <v/>
      </c>
      <c r="F670" s="6" t="str">
        <f>IF($A670="","",IFERROR(INDEX(CEPIdentifiedStudentsSummary!$C:$C,MATCH($C670,CEPIdentifiedStudentsSummary!$A:$A,0)),0))</f>
        <v/>
      </c>
      <c r="G670" s="5" t="str">
        <f t="shared" si="41"/>
        <v/>
      </c>
      <c r="H670" s="36" t="str">
        <f t="shared" si="39"/>
        <v/>
      </c>
      <c r="I670" s="36" t="str">
        <f t="shared" si="40"/>
        <v/>
      </c>
      <c r="J670" s="44" t="str">
        <f>IF(IFERROR(INDEX(NslpCepGroups!$E:$E,MATCH($C670,NslpCepGroups!$C:$C,0))="Special Assistance - CEP",FALSE),"X","")</f>
        <v/>
      </c>
      <c r="K670" s="42" t="str">
        <f>IF($A670="","",IF($J670="X",INDEX(NslpCepGroups!$H:$H,MATCH($C670,NslpCepGroups!$C:$C,0)),""))</f>
        <v/>
      </c>
      <c r="L670" s="42" t="str">
        <f>IF($A670="","",IF($J670="X",IF(INDEX(NslpCepGroups!$F:$F,MATCH($C670,NslpCepGroups!$C:$C,0))=0,"Indiv. site",INDEX(NslpCepGroups!$F:$F,MATCH($C670,NslpCepGroups!$C:$C,0))),""))</f>
        <v/>
      </c>
      <c r="M670" s="42" t="str">
        <f>IF($A670="","",IF($J670="X",INDEX(NslpCepGroups!$I:$I,MATCH($C670,NslpCepGroups!$C:$C,0)),""))</f>
        <v/>
      </c>
      <c r="N670" s="46"/>
    </row>
    <row r="671" spans="1:14" x14ac:dyDescent="0.25">
      <c r="A671" s="25"/>
      <c r="B671" s="30" t="str">
        <f>IF($A671="","",INDEX('LEA-District wide'!$B:$B,MATCH($A671,'LEA-District wide'!$A:$A,0)))</f>
        <v/>
      </c>
      <c r="C671" s="26"/>
      <c r="D671" s="26"/>
      <c r="E671" s="6" t="str">
        <f>IF($A671="","",IFERROR(INDEX(CEPIdentifiedStudentsSummary!$D:$D,MATCH($C671,CEPIdentifiedStudentsSummary!$A:$A,0)),0))</f>
        <v/>
      </c>
      <c r="F671" s="6" t="str">
        <f>IF($A671="","",IFERROR(INDEX(CEPIdentifiedStudentsSummary!$C:$C,MATCH($C671,CEPIdentifiedStudentsSummary!$A:$A,0)),0))</f>
        <v/>
      </c>
      <c r="G671" s="5" t="str">
        <f t="shared" si="41"/>
        <v/>
      </c>
      <c r="H671" s="36" t="str">
        <f t="shared" si="39"/>
        <v/>
      </c>
      <c r="I671" s="36" t="str">
        <f t="shared" si="40"/>
        <v/>
      </c>
      <c r="J671" s="44" t="str">
        <f>IF(IFERROR(INDEX(NslpCepGroups!$E:$E,MATCH($C671,NslpCepGroups!$C:$C,0))="Special Assistance - CEP",FALSE),"X","")</f>
        <v/>
      </c>
      <c r="K671" s="42" t="str">
        <f>IF($A671="","",IF($J671="X",INDEX(NslpCepGroups!$H:$H,MATCH($C671,NslpCepGroups!$C:$C,0)),""))</f>
        <v/>
      </c>
      <c r="L671" s="42" t="str">
        <f>IF($A671="","",IF($J671="X",IF(INDEX(NslpCepGroups!$F:$F,MATCH($C671,NslpCepGroups!$C:$C,0))=0,"Indiv. site",INDEX(NslpCepGroups!$F:$F,MATCH($C671,NslpCepGroups!$C:$C,0))),""))</f>
        <v/>
      </c>
      <c r="M671" s="42" t="str">
        <f>IF($A671="","",IF($J671="X",INDEX(NslpCepGroups!$I:$I,MATCH($C671,NslpCepGroups!$C:$C,0)),""))</f>
        <v/>
      </c>
      <c r="N671" s="46"/>
    </row>
    <row r="672" spans="1:14" x14ac:dyDescent="0.25">
      <c r="A672" s="25"/>
      <c r="B672" s="30" t="str">
        <f>IF($A672="","",INDEX('LEA-District wide'!$B:$B,MATCH($A672,'LEA-District wide'!$A:$A,0)))</f>
        <v/>
      </c>
      <c r="C672" s="26"/>
      <c r="D672" s="26"/>
      <c r="E672" s="6" t="str">
        <f>IF($A672="","",IFERROR(INDEX(CEPIdentifiedStudentsSummary!$D:$D,MATCH($C672,CEPIdentifiedStudentsSummary!$A:$A,0)),0))</f>
        <v/>
      </c>
      <c r="F672" s="6" t="str">
        <f>IF($A672="","",IFERROR(INDEX(CEPIdentifiedStudentsSummary!$C:$C,MATCH($C672,CEPIdentifiedStudentsSummary!$A:$A,0)),0))</f>
        <v/>
      </c>
      <c r="G672" s="5" t="str">
        <f t="shared" si="41"/>
        <v/>
      </c>
      <c r="H672" s="36" t="str">
        <f t="shared" si="39"/>
        <v/>
      </c>
      <c r="I672" s="36" t="str">
        <f t="shared" si="40"/>
        <v/>
      </c>
      <c r="J672" s="44" t="str">
        <f>IF(IFERROR(INDEX(NslpCepGroups!$E:$E,MATCH($C672,NslpCepGroups!$C:$C,0))="Special Assistance - CEP",FALSE),"X","")</f>
        <v/>
      </c>
      <c r="K672" s="42" t="str">
        <f>IF($A672="","",IF($J672="X",INDEX(NslpCepGroups!$H:$H,MATCH($C672,NslpCepGroups!$C:$C,0)),""))</f>
        <v/>
      </c>
      <c r="L672" s="42" t="str">
        <f>IF($A672="","",IF($J672="X",IF(INDEX(NslpCepGroups!$F:$F,MATCH($C672,NslpCepGroups!$C:$C,0))=0,"Indiv. site",INDEX(NslpCepGroups!$F:$F,MATCH($C672,NslpCepGroups!$C:$C,0))),""))</f>
        <v/>
      </c>
      <c r="M672" s="42" t="str">
        <f>IF($A672="","",IF($J672="X",INDEX(NslpCepGroups!$I:$I,MATCH($C672,NslpCepGroups!$C:$C,0)),""))</f>
        <v/>
      </c>
      <c r="N672" s="46"/>
    </row>
    <row r="673" spans="1:14" x14ac:dyDescent="0.25">
      <c r="A673" s="25"/>
      <c r="B673" s="30" t="str">
        <f>IF($A673="","",INDEX('LEA-District wide'!$B:$B,MATCH($A673,'LEA-District wide'!$A:$A,0)))</f>
        <v/>
      </c>
      <c r="C673" s="26"/>
      <c r="D673" s="26"/>
      <c r="E673" s="6" t="str">
        <f>IF($A673="","",IFERROR(INDEX(CEPIdentifiedStudentsSummary!$D:$D,MATCH($C673,CEPIdentifiedStudentsSummary!$A:$A,0)),0))</f>
        <v/>
      </c>
      <c r="F673" s="6" t="str">
        <f>IF($A673="","",IFERROR(INDEX(CEPIdentifiedStudentsSummary!$C:$C,MATCH($C673,CEPIdentifiedStudentsSummary!$A:$A,0)),0))</f>
        <v/>
      </c>
      <c r="G673" s="5" t="str">
        <f t="shared" si="41"/>
        <v/>
      </c>
      <c r="H673" s="36" t="str">
        <f t="shared" si="39"/>
        <v/>
      </c>
      <c r="I673" s="36" t="str">
        <f t="shared" si="40"/>
        <v/>
      </c>
      <c r="J673" s="44" t="str">
        <f>IF(IFERROR(INDEX(NslpCepGroups!$E:$E,MATCH($C673,NslpCepGroups!$C:$C,0))="Special Assistance - CEP",FALSE),"X","")</f>
        <v/>
      </c>
      <c r="K673" s="42" t="str">
        <f>IF($A673="","",IF($J673="X",INDEX(NslpCepGroups!$H:$H,MATCH($C673,NslpCepGroups!$C:$C,0)),""))</f>
        <v/>
      </c>
      <c r="L673" s="42" t="str">
        <f>IF($A673="","",IF($J673="X",IF(INDEX(NslpCepGroups!$F:$F,MATCH($C673,NslpCepGroups!$C:$C,0))=0,"Indiv. site",INDEX(NslpCepGroups!$F:$F,MATCH($C673,NslpCepGroups!$C:$C,0))),""))</f>
        <v/>
      </c>
      <c r="M673" s="42" t="str">
        <f>IF($A673="","",IF($J673="X",INDEX(NslpCepGroups!$I:$I,MATCH($C673,NslpCepGroups!$C:$C,0)),""))</f>
        <v/>
      </c>
      <c r="N673" s="46"/>
    </row>
    <row r="674" spans="1:14" x14ac:dyDescent="0.25">
      <c r="A674" s="25"/>
      <c r="B674" s="30" t="str">
        <f>IF($A674="","",INDEX('LEA-District wide'!$B:$B,MATCH($A674,'LEA-District wide'!$A:$A,0)))</f>
        <v/>
      </c>
      <c r="C674" s="26"/>
      <c r="D674" s="26"/>
      <c r="E674" s="6" t="str">
        <f>IF($A674="","",IFERROR(INDEX(CEPIdentifiedStudentsSummary!$D:$D,MATCH($C674,CEPIdentifiedStudentsSummary!$A:$A,0)),0))</f>
        <v/>
      </c>
      <c r="F674" s="6" t="str">
        <f>IF($A674="","",IFERROR(INDEX(CEPIdentifiedStudentsSummary!$C:$C,MATCH($C674,CEPIdentifiedStudentsSummary!$A:$A,0)),0))</f>
        <v/>
      </c>
      <c r="G674" s="5" t="str">
        <f t="shared" si="41"/>
        <v/>
      </c>
      <c r="H674" s="36" t="str">
        <f t="shared" si="39"/>
        <v/>
      </c>
      <c r="I674" s="36" t="str">
        <f t="shared" si="40"/>
        <v/>
      </c>
      <c r="J674" s="44" t="str">
        <f>IF(IFERROR(INDEX(NslpCepGroups!$E:$E,MATCH($C674,NslpCepGroups!$C:$C,0))="Special Assistance - CEP",FALSE),"X","")</f>
        <v/>
      </c>
      <c r="K674" s="42" t="str">
        <f>IF($A674="","",IF($J674="X",INDEX(NslpCepGroups!$H:$H,MATCH($C674,NslpCepGroups!$C:$C,0)),""))</f>
        <v/>
      </c>
      <c r="L674" s="42" t="str">
        <f>IF($A674="","",IF($J674="X",IF(INDEX(NslpCepGroups!$F:$F,MATCH($C674,NslpCepGroups!$C:$C,0))=0,"Indiv. site",INDEX(NslpCepGroups!$F:$F,MATCH($C674,NslpCepGroups!$C:$C,0))),""))</f>
        <v/>
      </c>
      <c r="M674" s="42" t="str">
        <f>IF($A674="","",IF($J674="X",INDEX(NslpCepGroups!$I:$I,MATCH($C674,NslpCepGroups!$C:$C,0)),""))</f>
        <v/>
      </c>
      <c r="N674" s="46"/>
    </row>
    <row r="675" spans="1:14" x14ac:dyDescent="0.25">
      <c r="A675" s="25"/>
      <c r="B675" s="30" t="str">
        <f>IF($A675="","",INDEX('LEA-District wide'!$B:$B,MATCH($A675,'LEA-District wide'!$A:$A,0)))</f>
        <v/>
      </c>
      <c r="C675" s="26"/>
      <c r="D675" s="26"/>
      <c r="E675" s="6" t="str">
        <f>IF($A675="","",IFERROR(INDEX(CEPIdentifiedStudentsSummary!$D:$D,MATCH($C675,CEPIdentifiedStudentsSummary!$A:$A,0)),0))</f>
        <v/>
      </c>
      <c r="F675" s="6" t="str">
        <f>IF($A675="","",IFERROR(INDEX(CEPIdentifiedStudentsSummary!$C:$C,MATCH($C675,CEPIdentifiedStudentsSummary!$A:$A,0)),0))</f>
        <v/>
      </c>
      <c r="G675" s="5" t="str">
        <f t="shared" si="41"/>
        <v/>
      </c>
      <c r="H675" s="36" t="str">
        <f t="shared" si="39"/>
        <v/>
      </c>
      <c r="I675" s="36" t="str">
        <f t="shared" si="40"/>
        <v/>
      </c>
      <c r="J675" s="44" t="str">
        <f>IF(IFERROR(INDEX(NslpCepGroups!$E:$E,MATCH($C675,NslpCepGroups!$C:$C,0))="Special Assistance - CEP",FALSE),"X","")</f>
        <v/>
      </c>
      <c r="K675" s="42" t="str">
        <f>IF($A675="","",IF($J675="X",INDEX(NslpCepGroups!$H:$H,MATCH($C675,NslpCepGroups!$C:$C,0)),""))</f>
        <v/>
      </c>
      <c r="L675" s="42" t="str">
        <f>IF($A675="","",IF($J675="X",IF(INDEX(NslpCepGroups!$F:$F,MATCH($C675,NslpCepGroups!$C:$C,0))=0,"Indiv. site",INDEX(NslpCepGroups!$F:$F,MATCH($C675,NslpCepGroups!$C:$C,0))),""))</f>
        <v/>
      </c>
      <c r="M675" s="42" t="str">
        <f>IF($A675="","",IF($J675="X",INDEX(NslpCepGroups!$I:$I,MATCH($C675,NslpCepGroups!$C:$C,0)),""))</f>
        <v/>
      </c>
      <c r="N675" s="46"/>
    </row>
    <row r="676" spans="1:14" x14ac:dyDescent="0.25">
      <c r="A676" s="25"/>
      <c r="B676" s="30" t="str">
        <f>IF($A676="","",INDEX('LEA-District wide'!$B:$B,MATCH($A676,'LEA-District wide'!$A:$A,0)))</f>
        <v/>
      </c>
      <c r="C676" s="26"/>
      <c r="D676" s="26"/>
      <c r="E676" s="6" t="str">
        <f>IF($A676="","",IFERROR(INDEX(CEPIdentifiedStudentsSummary!$D:$D,MATCH($C676,CEPIdentifiedStudentsSummary!$A:$A,0)),0))</f>
        <v/>
      </c>
      <c r="F676" s="6" t="str">
        <f>IF($A676="","",IFERROR(INDEX(CEPIdentifiedStudentsSummary!$C:$C,MATCH($C676,CEPIdentifiedStudentsSummary!$A:$A,0)),0))</f>
        <v/>
      </c>
      <c r="G676" s="5" t="str">
        <f t="shared" si="41"/>
        <v/>
      </c>
      <c r="H676" s="36" t="str">
        <f t="shared" si="39"/>
        <v/>
      </c>
      <c r="I676" s="36" t="str">
        <f t="shared" si="40"/>
        <v/>
      </c>
      <c r="J676" s="44" t="str">
        <f>IF(IFERROR(INDEX(NslpCepGroups!$E:$E,MATCH($C676,NslpCepGroups!$C:$C,0))="Special Assistance - CEP",FALSE),"X","")</f>
        <v/>
      </c>
      <c r="K676" s="42" t="str">
        <f>IF($A676="","",IF($J676="X",INDEX(NslpCepGroups!$H:$H,MATCH($C676,NslpCepGroups!$C:$C,0)),""))</f>
        <v/>
      </c>
      <c r="L676" s="42" t="str">
        <f>IF($A676="","",IF($J676="X",IF(INDEX(NslpCepGroups!$F:$F,MATCH($C676,NslpCepGroups!$C:$C,0))=0,"Indiv. site",INDEX(NslpCepGroups!$F:$F,MATCH($C676,NslpCepGroups!$C:$C,0))),""))</f>
        <v/>
      </c>
      <c r="M676" s="42" t="str">
        <f>IF($A676="","",IF($J676="X",INDEX(NslpCepGroups!$I:$I,MATCH($C676,NslpCepGroups!$C:$C,0)),""))</f>
        <v/>
      </c>
      <c r="N676" s="46"/>
    </row>
    <row r="677" spans="1:14" x14ac:dyDescent="0.25">
      <c r="A677" s="25"/>
      <c r="B677" s="30" t="str">
        <f>IF($A677="","",INDEX('LEA-District wide'!$B:$B,MATCH($A677,'LEA-District wide'!$A:$A,0)))</f>
        <v/>
      </c>
      <c r="C677" s="26"/>
      <c r="D677" s="26"/>
      <c r="E677" s="6" t="str">
        <f>IF($A677="","",IFERROR(INDEX(CEPIdentifiedStudentsSummary!$D:$D,MATCH($C677,CEPIdentifiedStudentsSummary!$A:$A,0)),0))</f>
        <v/>
      </c>
      <c r="F677" s="6" t="str">
        <f>IF($A677="","",IFERROR(INDEX(CEPIdentifiedStudentsSummary!$C:$C,MATCH($C677,CEPIdentifiedStudentsSummary!$A:$A,0)),0))</f>
        <v/>
      </c>
      <c r="G677" s="5" t="str">
        <f t="shared" si="41"/>
        <v/>
      </c>
      <c r="H677" s="36" t="str">
        <f t="shared" si="39"/>
        <v/>
      </c>
      <c r="I677" s="36" t="str">
        <f t="shared" si="40"/>
        <v/>
      </c>
      <c r="J677" s="44" t="str">
        <f>IF(IFERROR(INDEX(NslpCepGroups!$E:$E,MATCH($C677,NslpCepGroups!$C:$C,0))="Special Assistance - CEP",FALSE),"X","")</f>
        <v/>
      </c>
      <c r="K677" s="42" t="str">
        <f>IF($A677="","",IF($J677="X",INDEX(NslpCepGroups!$H:$H,MATCH($C677,NslpCepGroups!$C:$C,0)),""))</f>
        <v/>
      </c>
      <c r="L677" s="42" t="str">
        <f>IF($A677="","",IF($J677="X",IF(INDEX(NslpCepGroups!$F:$F,MATCH($C677,NslpCepGroups!$C:$C,0))=0,"Indiv. site",INDEX(NslpCepGroups!$F:$F,MATCH($C677,NslpCepGroups!$C:$C,0))),""))</f>
        <v/>
      </c>
      <c r="M677" s="42" t="str">
        <f>IF($A677="","",IF($J677="X",INDEX(NslpCepGroups!$I:$I,MATCH($C677,NslpCepGroups!$C:$C,0)),""))</f>
        <v/>
      </c>
      <c r="N677" s="46"/>
    </row>
    <row r="678" spans="1:14" x14ac:dyDescent="0.25">
      <c r="A678" s="25"/>
      <c r="B678" s="30" t="str">
        <f>IF($A678="","",INDEX('LEA-District wide'!$B:$B,MATCH($A678,'LEA-District wide'!$A:$A,0)))</f>
        <v/>
      </c>
      <c r="C678" s="26"/>
      <c r="D678" s="26"/>
      <c r="E678" s="6" t="str">
        <f>IF($A678="","",IFERROR(INDEX(CEPIdentifiedStudentsSummary!$D:$D,MATCH($C678,CEPIdentifiedStudentsSummary!$A:$A,0)),0))</f>
        <v/>
      </c>
      <c r="F678" s="6" t="str">
        <f>IF($A678="","",IFERROR(INDEX(CEPIdentifiedStudentsSummary!$C:$C,MATCH($C678,CEPIdentifiedStudentsSummary!$A:$A,0)),0))</f>
        <v/>
      </c>
      <c r="G678" s="5" t="str">
        <f t="shared" si="41"/>
        <v/>
      </c>
      <c r="H678" s="36" t="str">
        <f t="shared" si="39"/>
        <v/>
      </c>
      <c r="I678" s="36" t="str">
        <f t="shared" si="40"/>
        <v/>
      </c>
      <c r="J678" s="44" t="str">
        <f>IF(IFERROR(INDEX(NslpCepGroups!$E:$E,MATCH($C678,NslpCepGroups!$C:$C,0))="Special Assistance - CEP",FALSE),"X","")</f>
        <v/>
      </c>
      <c r="K678" s="42" t="str">
        <f>IF($A678="","",IF($J678="X",INDEX(NslpCepGroups!$H:$H,MATCH($C678,NslpCepGroups!$C:$C,0)),""))</f>
        <v/>
      </c>
      <c r="L678" s="42" t="str">
        <f>IF($A678="","",IF($J678="X",IF(INDEX(NslpCepGroups!$F:$F,MATCH($C678,NslpCepGroups!$C:$C,0))=0,"Indiv. site",INDEX(NslpCepGroups!$F:$F,MATCH($C678,NslpCepGroups!$C:$C,0))),""))</f>
        <v/>
      </c>
      <c r="M678" s="42" t="str">
        <f>IF($A678="","",IF($J678="X",INDEX(NslpCepGroups!$I:$I,MATCH($C678,NslpCepGroups!$C:$C,0)),""))</f>
        <v/>
      </c>
      <c r="N678" s="46"/>
    </row>
    <row r="679" spans="1:14" x14ac:dyDescent="0.25">
      <c r="A679" s="25"/>
      <c r="B679" s="30" t="str">
        <f>IF($A679="","",INDEX('LEA-District wide'!$B:$B,MATCH($A679,'LEA-District wide'!$A:$A,0)))</f>
        <v/>
      </c>
      <c r="C679" s="26"/>
      <c r="D679" s="26"/>
      <c r="E679" s="6" t="str">
        <f>IF($A679="","",IFERROR(INDEX(CEPIdentifiedStudentsSummary!$D:$D,MATCH($C679,CEPIdentifiedStudentsSummary!$A:$A,0)),0))</f>
        <v/>
      </c>
      <c r="F679" s="6" t="str">
        <f>IF($A679="","",IFERROR(INDEX(CEPIdentifiedStudentsSummary!$C:$C,MATCH($C679,CEPIdentifiedStudentsSummary!$A:$A,0)),0))</f>
        <v/>
      </c>
      <c r="G679" s="5" t="str">
        <f t="shared" si="41"/>
        <v/>
      </c>
      <c r="H679" s="36" t="str">
        <f t="shared" si="39"/>
        <v/>
      </c>
      <c r="I679" s="36" t="str">
        <f t="shared" si="40"/>
        <v/>
      </c>
      <c r="J679" s="44" t="str">
        <f>IF(IFERROR(INDEX(NslpCepGroups!$E:$E,MATCH($C679,NslpCepGroups!$C:$C,0))="Special Assistance - CEP",FALSE),"X","")</f>
        <v/>
      </c>
      <c r="K679" s="42" t="str">
        <f>IF($A679="","",IF($J679="X",INDEX(NslpCepGroups!$H:$H,MATCH($C679,NslpCepGroups!$C:$C,0)),""))</f>
        <v/>
      </c>
      <c r="L679" s="42" t="str">
        <f>IF($A679="","",IF($J679="X",IF(INDEX(NslpCepGroups!$F:$F,MATCH($C679,NslpCepGroups!$C:$C,0))=0,"Indiv. site",INDEX(NslpCepGroups!$F:$F,MATCH($C679,NslpCepGroups!$C:$C,0))),""))</f>
        <v/>
      </c>
      <c r="M679" s="42" t="str">
        <f>IF($A679="","",IF($J679="X",INDEX(NslpCepGroups!$I:$I,MATCH($C679,NslpCepGroups!$C:$C,0)),""))</f>
        <v/>
      </c>
      <c r="N679" s="46"/>
    </row>
    <row r="680" spans="1:14" x14ac:dyDescent="0.25">
      <c r="A680" s="25"/>
      <c r="B680" s="30" t="str">
        <f>IF($A680="","",INDEX('LEA-District wide'!$B:$B,MATCH($A680,'LEA-District wide'!$A:$A,0)))</f>
        <v/>
      </c>
      <c r="C680" s="26"/>
      <c r="D680" s="26"/>
      <c r="E680" s="6" t="str">
        <f>IF($A680="","",IFERROR(INDEX(CEPIdentifiedStudentsSummary!$D:$D,MATCH($C680,CEPIdentifiedStudentsSummary!$A:$A,0)),0))</f>
        <v/>
      </c>
      <c r="F680" s="6" t="str">
        <f>IF($A680="","",IFERROR(INDEX(CEPIdentifiedStudentsSummary!$C:$C,MATCH($C680,CEPIdentifiedStudentsSummary!$A:$A,0)),0))</f>
        <v/>
      </c>
      <c r="G680" s="5" t="str">
        <f t="shared" si="41"/>
        <v/>
      </c>
      <c r="H680" s="36" t="str">
        <f t="shared" si="39"/>
        <v/>
      </c>
      <c r="I680" s="36" t="str">
        <f t="shared" si="40"/>
        <v/>
      </c>
      <c r="J680" s="44" t="str">
        <f>IF(IFERROR(INDEX(NslpCepGroups!$E:$E,MATCH($C680,NslpCepGroups!$C:$C,0))="Special Assistance - CEP",FALSE),"X","")</f>
        <v/>
      </c>
      <c r="K680" s="42" t="str">
        <f>IF($A680="","",IF($J680="X",INDEX(NslpCepGroups!$H:$H,MATCH($C680,NslpCepGroups!$C:$C,0)),""))</f>
        <v/>
      </c>
      <c r="L680" s="42" t="str">
        <f>IF($A680="","",IF($J680="X",IF(INDEX(NslpCepGroups!$F:$F,MATCH($C680,NslpCepGroups!$C:$C,0))=0,"Indiv. site",INDEX(NslpCepGroups!$F:$F,MATCH($C680,NslpCepGroups!$C:$C,0))),""))</f>
        <v/>
      </c>
      <c r="M680" s="42" t="str">
        <f>IF($A680="","",IF($J680="X",INDEX(NslpCepGroups!$I:$I,MATCH($C680,NslpCepGroups!$C:$C,0)),""))</f>
        <v/>
      </c>
      <c r="N680" s="46"/>
    </row>
    <row r="681" spans="1:14" x14ac:dyDescent="0.25">
      <c r="A681" s="25"/>
      <c r="B681" s="30" t="str">
        <f>IF($A681="","",INDEX('LEA-District wide'!$B:$B,MATCH($A681,'LEA-District wide'!$A:$A,0)))</f>
        <v/>
      </c>
      <c r="C681" s="26"/>
      <c r="D681" s="26"/>
      <c r="E681" s="6" t="str">
        <f>IF($A681="","",IFERROR(INDEX(CEPIdentifiedStudentsSummary!$D:$D,MATCH($C681,CEPIdentifiedStudentsSummary!$A:$A,0)),0))</f>
        <v/>
      </c>
      <c r="F681" s="6" t="str">
        <f>IF($A681="","",IFERROR(INDEX(CEPIdentifiedStudentsSummary!$C:$C,MATCH($C681,CEPIdentifiedStudentsSummary!$A:$A,0)),0))</f>
        <v/>
      </c>
      <c r="G681" s="5" t="str">
        <f t="shared" si="41"/>
        <v/>
      </c>
      <c r="H681" s="36" t="str">
        <f t="shared" si="39"/>
        <v/>
      </c>
      <c r="I681" s="36" t="str">
        <f t="shared" si="40"/>
        <v/>
      </c>
      <c r="J681" s="44" t="str">
        <f>IF(IFERROR(INDEX(NslpCepGroups!$E:$E,MATCH($C681,NslpCepGroups!$C:$C,0))="Special Assistance - CEP",FALSE),"X","")</f>
        <v/>
      </c>
      <c r="K681" s="42" t="str">
        <f>IF($A681="","",IF($J681="X",INDEX(NslpCepGroups!$H:$H,MATCH($C681,NslpCepGroups!$C:$C,0)),""))</f>
        <v/>
      </c>
      <c r="L681" s="42" t="str">
        <f>IF($A681="","",IF($J681="X",IF(INDEX(NslpCepGroups!$F:$F,MATCH($C681,NslpCepGroups!$C:$C,0))=0,"Indiv. site",INDEX(NslpCepGroups!$F:$F,MATCH($C681,NslpCepGroups!$C:$C,0))),""))</f>
        <v/>
      </c>
      <c r="M681" s="42" t="str">
        <f>IF($A681="","",IF($J681="X",INDEX(NslpCepGroups!$I:$I,MATCH($C681,NslpCepGroups!$C:$C,0)),""))</f>
        <v/>
      </c>
      <c r="N681" s="46"/>
    </row>
    <row r="682" spans="1:14" x14ac:dyDescent="0.25">
      <c r="A682" s="25"/>
      <c r="B682" s="30" t="str">
        <f>IF($A682="","",INDEX('LEA-District wide'!$B:$B,MATCH($A682,'LEA-District wide'!$A:$A,0)))</f>
        <v/>
      </c>
      <c r="C682" s="26"/>
      <c r="D682" s="26"/>
      <c r="E682" s="6" t="str">
        <f>IF($A682="","",IFERROR(INDEX(CEPIdentifiedStudentsSummary!$D:$D,MATCH($C682,CEPIdentifiedStudentsSummary!$A:$A,0)),0))</f>
        <v/>
      </c>
      <c r="F682" s="6" t="str">
        <f>IF($A682="","",IFERROR(INDEX(CEPIdentifiedStudentsSummary!$C:$C,MATCH($C682,CEPIdentifiedStudentsSummary!$A:$A,0)),0))</f>
        <v/>
      </c>
      <c r="G682" s="5" t="str">
        <f t="shared" si="41"/>
        <v/>
      </c>
      <c r="H682" s="36" t="str">
        <f t="shared" si="39"/>
        <v/>
      </c>
      <c r="I682" s="36" t="str">
        <f t="shared" si="40"/>
        <v/>
      </c>
      <c r="J682" s="44" t="str">
        <f>IF(IFERROR(INDEX(NslpCepGroups!$E:$E,MATCH($C682,NslpCepGroups!$C:$C,0))="Special Assistance - CEP",FALSE),"X","")</f>
        <v/>
      </c>
      <c r="K682" s="42" t="str">
        <f>IF($A682="","",IF($J682="X",INDEX(NslpCepGroups!$H:$H,MATCH($C682,NslpCepGroups!$C:$C,0)),""))</f>
        <v/>
      </c>
      <c r="L682" s="42" t="str">
        <f>IF($A682="","",IF($J682="X",IF(INDEX(NslpCepGroups!$F:$F,MATCH($C682,NslpCepGroups!$C:$C,0))=0,"Indiv. site",INDEX(NslpCepGroups!$F:$F,MATCH($C682,NslpCepGroups!$C:$C,0))),""))</f>
        <v/>
      </c>
      <c r="M682" s="42" t="str">
        <f>IF($A682="","",IF($J682="X",INDEX(NslpCepGroups!$I:$I,MATCH($C682,NslpCepGroups!$C:$C,0)),""))</f>
        <v/>
      </c>
      <c r="N682" s="46"/>
    </row>
    <row r="683" spans="1:14" x14ac:dyDescent="0.25">
      <c r="A683" s="25"/>
      <c r="B683" s="30" t="str">
        <f>IF($A683="","",INDEX('LEA-District wide'!$B:$B,MATCH($A683,'LEA-District wide'!$A:$A,0)))</f>
        <v/>
      </c>
      <c r="C683" s="26"/>
      <c r="D683" s="26"/>
      <c r="E683" s="6" t="str">
        <f>IF($A683="","",IFERROR(INDEX(CEPIdentifiedStudentsSummary!$D:$D,MATCH($C683,CEPIdentifiedStudentsSummary!$A:$A,0)),0))</f>
        <v/>
      </c>
      <c r="F683" s="6" t="str">
        <f>IF($A683="","",IFERROR(INDEX(CEPIdentifiedStudentsSummary!$C:$C,MATCH($C683,CEPIdentifiedStudentsSummary!$A:$A,0)),0))</f>
        <v/>
      </c>
      <c r="G683" s="5" t="str">
        <f t="shared" si="41"/>
        <v/>
      </c>
      <c r="H683" s="36" t="str">
        <f t="shared" si="39"/>
        <v/>
      </c>
      <c r="I683" s="36" t="str">
        <f t="shared" si="40"/>
        <v/>
      </c>
      <c r="J683" s="44" t="str">
        <f>IF(IFERROR(INDEX(NslpCepGroups!$E:$E,MATCH($C683,NslpCepGroups!$C:$C,0))="Special Assistance - CEP",FALSE),"X","")</f>
        <v/>
      </c>
      <c r="K683" s="42" t="str">
        <f>IF($A683="","",IF($J683="X",INDEX(NslpCepGroups!$H:$H,MATCH($C683,NslpCepGroups!$C:$C,0)),""))</f>
        <v/>
      </c>
      <c r="L683" s="42" t="str">
        <f>IF($A683="","",IF($J683="X",IF(INDEX(NslpCepGroups!$F:$F,MATCH($C683,NslpCepGroups!$C:$C,0))=0,"Indiv. site",INDEX(NslpCepGroups!$F:$F,MATCH($C683,NslpCepGroups!$C:$C,0))),""))</f>
        <v/>
      </c>
      <c r="M683" s="42" t="str">
        <f>IF($A683="","",IF($J683="X",INDEX(NslpCepGroups!$I:$I,MATCH($C683,NslpCepGroups!$C:$C,0)),""))</f>
        <v/>
      </c>
      <c r="N683" s="46"/>
    </row>
    <row r="684" spans="1:14" x14ac:dyDescent="0.25">
      <c r="A684" s="25"/>
      <c r="B684" s="30" t="str">
        <f>IF($A684="","",INDEX('LEA-District wide'!$B:$B,MATCH($A684,'LEA-District wide'!$A:$A,0)))</f>
        <v/>
      </c>
      <c r="C684" s="26"/>
      <c r="D684" s="26"/>
      <c r="E684" s="6" t="str">
        <f>IF($A684="","",IFERROR(INDEX(CEPIdentifiedStudentsSummary!$D:$D,MATCH($C684,CEPIdentifiedStudentsSummary!$A:$A,0)),0))</f>
        <v/>
      </c>
      <c r="F684" s="6" t="str">
        <f>IF($A684="","",IFERROR(INDEX(CEPIdentifiedStudentsSummary!$C:$C,MATCH($C684,CEPIdentifiedStudentsSummary!$A:$A,0)),0))</f>
        <v/>
      </c>
      <c r="G684" s="5" t="str">
        <f t="shared" si="41"/>
        <v/>
      </c>
      <c r="H684" s="36" t="str">
        <f t="shared" si="39"/>
        <v/>
      </c>
      <c r="I684" s="36" t="str">
        <f t="shared" si="40"/>
        <v/>
      </c>
      <c r="J684" s="44" t="str">
        <f>IF(IFERROR(INDEX(NslpCepGroups!$E:$E,MATCH($C684,NslpCepGroups!$C:$C,0))="Special Assistance - CEP",FALSE),"X","")</f>
        <v/>
      </c>
      <c r="K684" s="42" t="str">
        <f>IF($A684="","",IF($J684="X",INDEX(NslpCepGroups!$H:$H,MATCH($C684,NslpCepGroups!$C:$C,0)),""))</f>
        <v/>
      </c>
      <c r="L684" s="42" t="str">
        <f>IF($A684="","",IF($J684="X",IF(INDEX(NslpCepGroups!$F:$F,MATCH($C684,NslpCepGroups!$C:$C,0))=0,"Indiv. site",INDEX(NslpCepGroups!$F:$F,MATCH($C684,NslpCepGroups!$C:$C,0))),""))</f>
        <v/>
      </c>
      <c r="M684" s="42" t="str">
        <f>IF($A684="","",IF($J684="X",INDEX(NslpCepGroups!$I:$I,MATCH($C684,NslpCepGroups!$C:$C,0)),""))</f>
        <v/>
      </c>
      <c r="N684" s="46"/>
    </row>
    <row r="685" spans="1:14" x14ac:dyDescent="0.25">
      <c r="A685" s="25"/>
      <c r="B685" s="30" t="str">
        <f>IF($A685="","",INDEX('LEA-District wide'!$B:$B,MATCH($A685,'LEA-District wide'!$A:$A,0)))</f>
        <v/>
      </c>
      <c r="C685" s="26"/>
      <c r="D685" s="26"/>
      <c r="E685" s="6" t="str">
        <f>IF($A685="","",IFERROR(INDEX(CEPIdentifiedStudentsSummary!$D:$D,MATCH($C685,CEPIdentifiedStudentsSummary!$A:$A,0)),0))</f>
        <v/>
      </c>
      <c r="F685" s="6" t="str">
        <f>IF($A685="","",IFERROR(INDEX(CEPIdentifiedStudentsSummary!$C:$C,MATCH($C685,CEPIdentifiedStudentsSummary!$A:$A,0)),0))</f>
        <v/>
      </c>
      <c r="G685" s="5" t="str">
        <f t="shared" si="41"/>
        <v/>
      </c>
      <c r="H685" s="36" t="str">
        <f t="shared" si="39"/>
        <v/>
      </c>
      <c r="I685" s="36" t="str">
        <f t="shared" si="40"/>
        <v/>
      </c>
      <c r="J685" s="44" t="str">
        <f>IF(IFERROR(INDEX(NslpCepGroups!$E:$E,MATCH($C685,NslpCepGroups!$C:$C,0))="Special Assistance - CEP",FALSE),"X","")</f>
        <v/>
      </c>
      <c r="K685" s="42" t="str">
        <f>IF($A685="","",IF($J685="X",INDEX(NslpCepGroups!$H:$H,MATCH($C685,NslpCepGroups!$C:$C,0)),""))</f>
        <v/>
      </c>
      <c r="L685" s="42" t="str">
        <f>IF($A685="","",IF($J685="X",IF(INDEX(NslpCepGroups!$F:$F,MATCH($C685,NslpCepGroups!$C:$C,0))=0,"Indiv. site",INDEX(NslpCepGroups!$F:$F,MATCH($C685,NslpCepGroups!$C:$C,0))),""))</f>
        <v/>
      </c>
      <c r="M685" s="42" t="str">
        <f>IF($A685="","",IF($J685="X",INDEX(NslpCepGroups!$I:$I,MATCH($C685,NslpCepGroups!$C:$C,0)),""))</f>
        <v/>
      </c>
      <c r="N685" s="46"/>
    </row>
    <row r="686" spans="1:14" x14ac:dyDescent="0.25">
      <c r="A686" s="25"/>
      <c r="B686" s="30" t="str">
        <f>IF($A686="","",INDEX('LEA-District wide'!$B:$B,MATCH($A686,'LEA-District wide'!$A:$A,0)))</f>
        <v/>
      </c>
      <c r="C686" s="26"/>
      <c r="D686" s="26"/>
      <c r="E686" s="6" t="str">
        <f>IF($A686="","",IFERROR(INDEX(CEPIdentifiedStudentsSummary!$D:$D,MATCH($C686,CEPIdentifiedStudentsSummary!$A:$A,0)),0))</f>
        <v/>
      </c>
      <c r="F686" s="6" t="str">
        <f>IF($A686="","",IFERROR(INDEX(CEPIdentifiedStudentsSummary!$C:$C,MATCH($C686,CEPIdentifiedStudentsSummary!$A:$A,0)),0))</f>
        <v/>
      </c>
      <c r="G686" s="5" t="str">
        <f t="shared" si="41"/>
        <v/>
      </c>
      <c r="H686" s="36" t="str">
        <f t="shared" si="39"/>
        <v/>
      </c>
      <c r="I686" s="36" t="str">
        <f t="shared" si="40"/>
        <v/>
      </c>
      <c r="J686" s="44" t="str">
        <f>IF(IFERROR(INDEX(NslpCepGroups!$E:$E,MATCH($C686,NslpCepGroups!$C:$C,0))="Special Assistance - CEP",FALSE),"X","")</f>
        <v/>
      </c>
      <c r="K686" s="42" t="str">
        <f>IF($A686="","",IF($J686="X",INDEX(NslpCepGroups!$H:$H,MATCH($C686,NslpCepGroups!$C:$C,0)),""))</f>
        <v/>
      </c>
      <c r="L686" s="42" t="str">
        <f>IF($A686="","",IF($J686="X",IF(INDEX(NslpCepGroups!$F:$F,MATCH($C686,NslpCepGroups!$C:$C,0))=0,"Indiv. site",INDEX(NslpCepGroups!$F:$F,MATCH($C686,NslpCepGroups!$C:$C,0))),""))</f>
        <v/>
      </c>
      <c r="M686" s="42" t="str">
        <f>IF($A686="","",IF($J686="X",INDEX(NslpCepGroups!$I:$I,MATCH($C686,NslpCepGroups!$C:$C,0)),""))</f>
        <v/>
      </c>
      <c r="N686" s="46"/>
    </row>
    <row r="687" spans="1:14" x14ac:dyDescent="0.25">
      <c r="A687" s="25"/>
      <c r="B687" s="30" t="str">
        <f>IF($A687="","",INDEX('LEA-District wide'!$B:$B,MATCH($A687,'LEA-District wide'!$A:$A,0)))</f>
        <v/>
      </c>
      <c r="C687" s="26"/>
      <c r="D687" s="26"/>
      <c r="E687" s="6" t="str">
        <f>IF($A687="","",IFERROR(INDEX(CEPIdentifiedStudentsSummary!$D:$D,MATCH($C687,CEPIdentifiedStudentsSummary!$A:$A,0)),0))</f>
        <v/>
      </c>
      <c r="F687" s="6" t="str">
        <f>IF($A687="","",IFERROR(INDEX(CEPIdentifiedStudentsSummary!$C:$C,MATCH($C687,CEPIdentifiedStudentsSummary!$A:$A,0)),0))</f>
        <v/>
      </c>
      <c r="G687" s="5" t="str">
        <f t="shared" si="41"/>
        <v/>
      </c>
      <c r="H687" s="36" t="str">
        <f t="shared" si="39"/>
        <v/>
      </c>
      <c r="I687" s="36" t="str">
        <f t="shared" si="40"/>
        <v/>
      </c>
      <c r="J687" s="44" t="str">
        <f>IF(IFERROR(INDEX(NslpCepGroups!$E:$E,MATCH($C687,NslpCepGroups!$C:$C,0))="Special Assistance - CEP",FALSE),"X","")</f>
        <v/>
      </c>
      <c r="K687" s="42" t="str">
        <f>IF($A687="","",IF($J687="X",INDEX(NslpCepGroups!$H:$H,MATCH($C687,NslpCepGroups!$C:$C,0)),""))</f>
        <v/>
      </c>
      <c r="L687" s="42" t="str">
        <f>IF($A687="","",IF($J687="X",IF(INDEX(NslpCepGroups!$F:$F,MATCH($C687,NslpCepGroups!$C:$C,0))=0,"Indiv. site",INDEX(NslpCepGroups!$F:$F,MATCH($C687,NslpCepGroups!$C:$C,0))),""))</f>
        <v/>
      </c>
      <c r="M687" s="42" t="str">
        <f>IF($A687="","",IF($J687="X",INDEX(NslpCepGroups!$I:$I,MATCH($C687,NslpCepGroups!$C:$C,0)),""))</f>
        <v/>
      </c>
      <c r="N687" s="46"/>
    </row>
    <row r="688" spans="1:14" x14ac:dyDescent="0.25">
      <c r="A688" s="25"/>
      <c r="B688" s="30" t="str">
        <f>IF($A688="","",INDEX('LEA-District wide'!$B:$B,MATCH($A688,'LEA-District wide'!$A:$A,0)))</f>
        <v/>
      </c>
      <c r="C688" s="26"/>
      <c r="D688" s="26"/>
      <c r="E688" s="6" t="str">
        <f>IF($A688="","",IFERROR(INDEX(CEPIdentifiedStudentsSummary!$D:$D,MATCH($C688,CEPIdentifiedStudentsSummary!$A:$A,0)),0))</f>
        <v/>
      </c>
      <c r="F688" s="6" t="str">
        <f>IF($A688="","",IFERROR(INDEX(CEPIdentifiedStudentsSummary!$C:$C,MATCH($C688,CEPIdentifiedStudentsSummary!$A:$A,0)),0))</f>
        <v/>
      </c>
      <c r="G688" s="5" t="str">
        <f t="shared" si="41"/>
        <v/>
      </c>
      <c r="H688" s="36" t="str">
        <f t="shared" si="39"/>
        <v/>
      </c>
      <c r="I688" s="36" t="str">
        <f t="shared" si="40"/>
        <v/>
      </c>
      <c r="J688" s="44" t="str">
        <f>IF(IFERROR(INDEX(NslpCepGroups!$E:$E,MATCH($C688,NslpCepGroups!$C:$C,0))="Special Assistance - CEP",FALSE),"X","")</f>
        <v/>
      </c>
      <c r="K688" s="42" t="str">
        <f>IF($A688="","",IF($J688="X",INDEX(NslpCepGroups!$H:$H,MATCH($C688,NslpCepGroups!$C:$C,0)),""))</f>
        <v/>
      </c>
      <c r="L688" s="42" t="str">
        <f>IF($A688="","",IF($J688="X",IF(INDEX(NslpCepGroups!$F:$F,MATCH($C688,NslpCepGroups!$C:$C,0))=0,"Indiv. site",INDEX(NslpCepGroups!$F:$F,MATCH($C688,NslpCepGroups!$C:$C,0))),""))</f>
        <v/>
      </c>
      <c r="M688" s="42" t="str">
        <f>IF($A688="","",IF($J688="X",INDEX(NslpCepGroups!$I:$I,MATCH($C688,NslpCepGroups!$C:$C,0)),""))</f>
        <v/>
      </c>
      <c r="N688" s="46"/>
    </row>
    <row r="689" spans="1:14" x14ac:dyDescent="0.25">
      <c r="A689" s="25"/>
      <c r="B689" s="30" t="str">
        <f>IF($A689="","",INDEX('LEA-District wide'!$B:$B,MATCH($A689,'LEA-District wide'!$A:$A,0)))</f>
        <v/>
      </c>
      <c r="C689" s="26"/>
      <c r="D689" s="26"/>
      <c r="E689" s="6" t="str">
        <f>IF($A689="","",IFERROR(INDEX(CEPIdentifiedStudentsSummary!$D:$D,MATCH($C689,CEPIdentifiedStudentsSummary!$A:$A,0)),0))</f>
        <v/>
      </c>
      <c r="F689" s="6" t="str">
        <f>IF($A689="","",IFERROR(INDEX(CEPIdentifiedStudentsSummary!$C:$C,MATCH($C689,CEPIdentifiedStudentsSummary!$A:$A,0)),0))</f>
        <v/>
      </c>
      <c r="G689" s="5" t="str">
        <f t="shared" si="41"/>
        <v/>
      </c>
      <c r="H689" s="36" t="str">
        <f t="shared" si="39"/>
        <v/>
      </c>
      <c r="I689" s="36" t="str">
        <f t="shared" si="40"/>
        <v/>
      </c>
      <c r="J689" s="44" t="str">
        <f>IF(IFERROR(INDEX(NslpCepGroups!$E:$E,MATCH($C689,NslpCepGroups!$C:$C,0))="Special Assistance - CEP",FALSE),"X","")</f>
        <v/>
      </c>
      <c r="K689" s="42" t="str">
        <f>IF($A689="","",IF($J689="X",INDEX(NslpCepGroups!$H:$H,MATCH($C689,NslpCepGroups!$C:$C,0)),""))</f>
        <v/>
      </c>
      <c r="L689" s="42" t="str">
        <f>IF($A689="","",IF($J689="X",IF(INDEX(NslpCepGroups!$F:$F,MATCH($C689,NslpCepGroups!$C:$C,0))=0,"Indiv. site",INDEX(NslpCepGroups!$F:$F,MATCH($C689,NslpCepGroups!$C:$C,0))),""))</f>
        <v/>
      </c>
      <c r="M689" s="42" t="str">
        <f>IF($A689="","",IF($J689="X",INDEX(NslpCepGroups!$I:$I,MATCH($C689,NslpCepGroups!$C:$C,0)),""))</f>
        <v/>
      </c>
      <c r="N689" s="46"/>
    </row>
    <row r="690" spans="1:14" x14ac:dyDescent="0.25">
      <c r="A690" s="25"/>
      <c r="B690" s="30" t="str">
        <f>IF($A690="","",INDEX('LEA-District wide'!$B:$B,MATCH($A690,'LEA-District wide'!$A:$A,0)))</f>
        <v/>
      </c>
      <c r="C690" s="26"/>
      <c r="D690" s="26"/>
      <c r="E690" s="6" t="str">
        <f>IF($A690="","",IFERROR(INDEX(CEPIdentifiedStudentsSummary!$D:$D,MATCH($C690,CEPIdentifiedStudentsSummary!$A:$A,0)),0))</f>
        <v/>
      </c>
      <c r="F690" s="6" t="str">
        <f>IF($A690="","",IFERROR(INDEX(CEPIdentifiedStudentsSummary!$C:$C,MATCH($C690,CEPIdentifiedStudentsSummary!$A:$A,0)),0))</f>
        <v/>
      </c>
      <c r="G690" s="5" t="str">
        <f t="shared" si="41"/>
        <v/>
      </c>
      <c r="H690" s="36" t="str">
        <f t="shared" si="39"/>
        <v/>
      </c>
      <c r="I690" s="36" t="str">
        <f t="shared" si="40"/>
        <v/>
      </c>
      <c r="J690" s="44" t="str">
        <f>IF(IFERROR(INDEX(NslpCepGroups!$E:$E,MATCH($C690,NslpCepGroups!$C:$C,0))="Special Assistance - CEP",FALSE),"X","")</f>
        <v/>
      </c>
      <c r="K690" s="42" t="str">
        <f>IF($A690="","",IF($J690="X",INDEX(NslpCepGroups!$H:$H,MATCH($C690,NslpCepGroups!$C:$C,0)),""))</f>
        <v/>
      </c>
      <c r="L690" s="42" t="str">
        <f>IF($A690="","",IF($J690="X",IF(INDEX(NslpCepGroups!$F:$F,MATCH($C690,NslpCepGroups!$C:$C,0))=0,"Indiv. site",INDEX(NslpCepGroups!$F:$F,MATCH($C690,NslpCepGroups!$C:$C,0))),""))</f>
        <v/>
      </c>
      <c r="M690" s="42" t="str">
        <f>IF($A690="","",IF($J690="X",INDEX(NslpCepGroups!$I:$I,MATCH($C690,NslpCepGroups!$C:$C,0)),""))</f>
        <v/>
      </c>
      <c r="N690" s="46"/>
    </row>
    <row r="691" spans="1:14" x14ac:dyDescent="0.25">
      <c r="A691" s="25"/>
      <c r="B691" s="30" t="str">
        <f>IF($A691="","",INDEX('LEA-District wide'!$B:$B,MATCH($A691,'LEA-District wide'!$A:$A,0)))</f>
        <v/>
      </c>
      <c r="C691" s="26"/>
      <c r="D691" s="26"/>
      <c r="E691" s="6" t="str">
        <f>IF($A691="","",IFERROR(INDEX(CEPIdentifiedStudentsSummary!$D:$D,MATCH($C691,CEPIdentifiedStudentsSummary!$A:$A,0)),0))</f>
        <v/>
      </c>
      <c r="F691" s="6" t="str">
        <f>IF($A691="","",IFERROR(INDEX(CEPIdentifiedStudentsSummary!$C:$C,MATCH($C691,CEPIdentifiedStudentsSummary!$A:$A,0)),0))</f>
        <v/>
      </c>
      <c r="G691" s="5" t="str">
        <f t="shared" si="41"/>
        <v/>
      </c>
      <c r="H691" s="36" t="str">
        <f t="shared" si="39"/>
        <v/>
      </c>
      <c r="I691" s="36" t="str">
        <f t="shared" si="40"/>
        <v/>
      </c>
      <c r="J691" s="44" t="str">
        <f>IF(IFERROR(INDEX(NslpCepGroups!$E:$E,MATCH($C691,NslpCepGroups!$C:$C,0))="Special Assistance - CEP",FALSE),"X","")</f>
        <v/>
      </c>
      <c r="K691" s="42" t="str">
        <f>IF($A691="","",IF($J691="X",INDEX(NslpCepGroups!$H:$H,MATCH($C691,NslpCepGroups!$C:$C,0)),""))</f>
        <v/>
      </c>
      <c r="L691" s="42" t="str">
        <f>IF($A691="","",IF($J691="X",IF(INDEX(NslpCepGroups!$F:$F,MATCH($C691,NslpCepGroups!$C:$C,0))=0,"Indiv. site",INDEX(NslpCepGroups!$F:$F,MATCH($C691,NslpCepGroups!$C:$C,0))),""))</f>
        <v/>
      </c>
      <c r="M691" s="42" t="str">
        <f>IF($A691="","",IF($J691="X",INDEX(NslpCepGroups!$I:$I,MATCH($C691,NslpCepGroups!$C:$C,0)),""))</f>
        <v/>
      </c>
      <c r="N691" s="46"/>
    </row>
    <row r="692" spans="1:14" x14ac:dyDescent="0.25">
      <c r="A692" s="25"/>
      <c r="B692" s="30" t="str">
        <f>IF($A692="","",INDEX('LEA-District wide'!$B:$B,MATCH($A692,'LEA-District wide'!$A:$A,0)))</f>
        <v/>
      </c>
      <c r="C692" s="26"/>
      <c r="D692" s="26"/>
      <c r="E692" s="6" t="str">
        <f>IF($A692="","",IFERROR(INDEX(CEPIdentifiedStudentsSummary!$D:$D,MATCH($C692,CEPIdentifiedStudentsSummary!$A:$A,0)),0))</f>
        <v/>
      </c>
      <c r="F692" s="6" t="str">
        <f>IF($A692="","",IFERROR(INDEX(CEPIdentifiedStudentsSummary!$C:$C,MATCH($C692,CEPIdentifiedStudentsSummary!$A:$A,0)),0))</f>
        <v/>
      </c>
      <c r="G692" s="5" t="str">
        <f t="shared" si="41"/>
        <v/>
      </c>
      <c r="H692" s="36" t="str">
        <f t="shared" si="39"/>
        <v/>
      </c>
      <c r="I692" s="36" t="str">
        <f t="shared" si="40"/>
        <v/>
      </c>
      <c r="J692" s="44" t="str">
        <f>IF(IFERROR(INDEX(NslpCepGroups!$E:$E,MATCH($C692,NslpCepGroups!$C:$C,0))="Special Assistance - CEP",FALSE),"X","")</f>
        <v/>
      </c>
      <c r="K692" s="42" t="str">
        <f>IF($A692="","",IF($J692="X",INDEX(NslpCepGroups!$H:$H,MATCH($C692,NslpCepGroups!$C:$C,0)),""))</f>
        <v/>
      </c>
      <c r="L692" s="42" t="str">
        <f>IF($A692="","",IF($J692="X",IF(INDEX(NslpCepGroups!$F:$F,MATCH($C692,NslpCepGroups!$C:$C,0))=0,"Indiv. site",INDEX(NslpCepGroups!$F:$F,MATCH($C692,NslpCepGroups!$C:$C,0))),""))</f>
        <v/>
      </c>
      <c r="M692" s="42" t="str">
        <f>IF($A692="","",IF($J692="X",INDEX(NslpCepGroups!$I:$I,MATCH($C692,NslpCepGroups!$C:$C,0)),""))</f>
        <v/>
      </c>
      <c r="N692" s="46"/>
    </row>
    <row r="693" spans="1:14" x14ac:dyDescent="0.25">
      <c r="A693" s="25"/>
      <c r="B693" s="30" t="str">
        <f>IF($A693="","",INDEX('LEA-District wide'!$B:$B,MATCH($A693,'LEA-District wide'!$A:$A,0)))</f>
        <v/>
      </c>
      <c r="C693" s="26"/>
      <c r="D693" s="26"/>
      <c r="E693" s="6" t="str">
        <f>IF($A693="","",IFERROR(INDEX(CEPIdentifiedStudentsSummary!$D:$D,MATCH($C693,CEPIdentifiedStudentsSummary!$A:$A,0)),0))</f>
        <v/>
      </c>
      <c r="F693" s="6" t="str">
        <f>IF($A693="","",IFERROR(INDEX(CEPIdentifiedStudentsSummary!$C:$C,MATCH($C693,CEPIdentifiedStudentsSummary!$A:$A,0)),0))</f>
        <v/>
      </c>
      <c r="G693" s="5" t="str">
        <f t="shared" si="41"/>
        <v/>
      </c>
      <c r="H693" s="36" t="str">
        <f t="shared" si="39"/>
        <v/>
      </c>
      <c r="I693" s="36" t="str">
        <f t="shared" si="40"/>
        <v/>
      </c>
      <c r="J693" s="44" t="str">
        <f>IF(IFERROR(INDEX(NslpCepGroups!$E:$E,MATCH($C693,NslpCepGroups!$C:$C,0))="Special Assistance - CEP",FALSE),"X","")</f>
        <v/>
      </c>
      <c r="K693" s="42" t="str">
        <f>IF($A693="","",IF($J693="X",INDEX(NslpCepGroups!$H:$H,MATCH($C693,NslpCepGroups!$C:$C,0)),""))</f>
        <v/>
      </c>
      <c r="L693" s="42" t="str">
        <f>IF($A693="","",IF($J693="X",IF(INDEX(NslpCepGroups!$F:$F,MATCH($C693,NslpCepGroups!$C:$C,0))=0,"Indiv. site",INDEX(NslpCepGroups!$F:$F,MATCH($C693,NslpCepGroups!$C:$C,0))),""))</f>
        <v/>
      </c>
      <c r="M693" s="42" t="str">
        <f>IF($A693="","",IF($J693="X",INDEX(NslpCepGroups!$I:$I,MATCH($C693,NslpCepGroups!$C:$C,0)),""))</f>
        <v/>
      </c>
      <c r="N693" s="46"/>
    </row>
    <row r="694" spans="1:14" x14ac:dyDescent="0.25">
      <c r="A694" s="25"/>
      <c r="B694" s="30" t="str">
        <f>IF($A694="","",INDEX('LEA-District wide'!$B:$B,MATCH($A694,'LEA-District wide'!$A:$A,0)))</f>
        <v/>
      </c>
      <c r="C694" s="26"/>
      <c r="D694" s="26"/>
      <c r="E694" s="6" t="str">
        <f>IF($A694="","",IFERROR(INDEX(CEPIdentifiedStudentsSummary!$D:$D,MATCH($C694,CEPIdentifiedStudentsSummary!$A:$A,0)),0))</f>
        <v/>
      </c>
      <c r="F694" s="6" t="str">
        <f>IF($A694="","",IFERROR(INDEX(CEPIdentifiedStudentsSummary!$C:$C,MATCH($C694,CEPIdentifiedStudentsSummary!$A:$A,0)),0))</f>
        <v/>
      </c>
      <c r="G694" s="5" t="str">
        <f t="shared" si="41"/>
        <v/>
      </c>
      <c r="H694" s="36" t="str">
        <f t="shared" si="39"/>
        <v/>
      </c>
      <c r="I694" s="36" t="str">
        <f t="shared" si="40"/>
        <v/>
      </c>
      <c r="J694" s="44" t="str">
        <f>IF(IFERROR(INDEX(NslpCepGroups!$E:$E,MATCH($C694,NslpCepGroups!$C:$C,0))="Special Assistance - CEP",FALSE),"X","")</f>
        <v/>
      </c>
      <c r="K694" s="42" t="str">
        <f>IF($A694="","",IF($J694="X",INDEX(NslpCepGroups!$H:$H,MATCH($C694,NslpCepGroups!$C:$C,0)),""))</f>
        <v/>
      </c>
      <c r="L694" s="42" t="str">
        <f>IF($A694="","",IF($J694="X",IF(INDEX(NslpCepGroups!$F:$F,MATCH($C694,NslpCepGroups!$C:$C,0))=0,"Indiv. site",INDEX(NslpCepGroups!$F:$F,MATCH($C694,NslpCepGroups!$C:$C,0))),""))</f>
        <v/>
      </c>
      <c r="M694" s="42" t="str">
        <f>IF($A694="","",IF($J694="X",INDEX(NslpCepGroups!$I:$I,MATCH($C694,NslpCepGroups!$C:$C,0)),""))</f>
        <v/>
      </c>
      <c r="N694" s="46"/>
    </row>
    <row r="695" spans="1:14" x14ac:dyDescent="0.25">
      <c r="A695" s="25"/>
      <c r="B695" s="30" t="str">
        <f>IF($A695="","",INDEX('LEA-District wide'!$B:$B,MATCH($A695,'LEA-District wide'!$A:$A,0)))</f>
        <v/>
      </c>
      <c r="C695" s="26"/>
      <c r="D695" s="26"/>
      <c r="E695" s="6" t="str">
        <f>IF($A695="","",IFERROR(INDEX(CEPIdentifiedStudentsSummary!$D:$D,MATCH($C695,CEPIdentifiedStudentsSummary!$A:$A,0)),0))</f>
        <v/>
      </c>
      <c r="F695" s="6" t="str">
        <f>IF($A695="","",IFERROR(INDEX(CEPIdentifiedStudentsSummary!$C:$C,MATCH($C695,CEPIdentifiedStudentsSummary!$A:$A,0)),0))</f>
        <v/>
      </c>
      <c r="G695" s="5" t="str">
        <f t="shared" si="41"/>
        <v/>
      </c>
      <c r="H695" s="36" t="str">
        <f t="shared" si="39"/>
        <v/>
      </c>
      <c r="I695" s="36" t="str">
        <f t="shared" si="40"/>
        <v/>
      </c>
      <c r="J695" s="44" t="str">
        <f>IF(IFERROR(INDEX(NslpCepGroups!$E:$E,MATCH($C695,NslpCepGroups!$C:$C,0))="Special Assistance - CEP",FALSE),"X","")</f>
        <v/>
      </c>
      <c r="K695" s="42" t="str">
        <f>IF($A695="","",IF($J695="X",INDEX(NslpCepGroups!$H:$H,MATCH($C695,NslpCepGroups!$C:$C,0)),""))</f>
        <v/>
      </c>
      <c r="L695" s="42" t="str">
        <f>IF($A695="","",IF($J695="X",IF(INDEX(NslpCepGroups!$F:$F,MATCH($C695,NslpCepGroups!$C:$C,0))=0,"Indiv. site",INDEX(NslpCepGroups!$F:$F,MATCH($C695,NslpCepGroups!$C:$C,0))),""))</f>
        <v/>
      </c>
      <c r="M695" s="42" t="str">
        <f>IF($A695="","",IF($J695="X",INDEX(NslpCepGroups!$I:$I,MATCH($C695,NslpCepGroups!$C:$C,0)),""))</f>
        <v/>
      </c>
      <c r="N695" s="46"/>
    </row>
    <row r="696" spans="1:14" x14ac:dyDescent="0.25">
      <c r="A696" s="25"/>
      <c r="B696" s="30" t="str">
        <f>IF($A696="","",INDEX('LEA-District wide'!$B:$B,MATCH($A696,'LEA-District wide'!$A:$A,0)))</f>
        <v/>
      </c>
      <c r="C696" s="26"/>
      <c r="D696" s="26"/>
      <c r="E696" s="6" t="str">
        <f>IF($A696="","",IFERROR(INDEX(CEPIdentifiedStudentsSummary!$D:$D,MATCH($C696,CEPIdentifiedStudentsSummary!$A:$A,0)),0))</f>
        <v/>
      </c>
      <c r="F696" s="6" t="str">
        <f>IF($A696="","",IFERROR(INDEX(CEPIdentifiedStudentsSummary!$C:$C,MATCH($C696,CEPIdentifiedStudentsSummary!$A:$A,0)),0))</f>
        <v/>
      </c>
      <c r="G696" s="5" t="str">
        <f t="shared" si="41"/>
        <v/>
      </c>
      <c r="H696" s="36" t="str">
        <f t="shared" si="39"/>
        <v/>
      </c>
      <c r="I696" s="36" t="str">
        <f t="shared" si="40"/>
        <v/>
      </c>
      <c r="J696" s="44" t="str">
        <f>IF(IFERROR(INDEX(NslpCepGroups!$E:$E,MATCH($C696,NslpCepGroups!$C:$C,0))="Special Assistance - CEP",FALSE),"X","")</f>
        <v/>
      </c>
      <c r="K696" s="42" t="str">
        <f>IF($A696="","",IF($J696="X",INDEX(NslpCepGroups!$H:$H,MATCH($C696,NslpCepGroups!$C:$C,0)),""))</f>
        <v/>
      </c>
      <c r="L696" s="42" t="str">
        <f>IF($A696="","",IF($J696="X",IF(INDEX(NslpCepGroups!$F:$F,MATCH($C696,NslpCepGroups!$C:$C,0))=0,"Indiv. site",INDEX(NslpCepGroups!$F:$F,MATCH($C696,NslpCepGroups!$C:$C,0))),""))</f>
        <v/>
      </c>
      <c r="M696" s="42" t="str">
        <f>IF($A696="","",IF($J696="X",INDEX(NslpCepGroups!$I:$I,MATCH($C696,NslpCepGroups!$C:$C,0)),""))</f>
        <v/>
      </c>
      <c r="N696" s="46"/>
    </row>
    <row r="697" spans="1:14" x14ac:dyDescent="0.25">
      <c r="A697" s="25"/>
      <c r="B697" s="30" t="str">
        <f>IF($A697="","",INDEX('LEA-District wide'!$B:$B,MATCH($A697,'LEA-District wide'!$A:$A,0)))</f>
        <v/>
      </c>
      <c r="C697" s="26"/>
      <c r="D697" s="26"/>
      <c r="E697" s="6" t="str">
        <f>IF($A697="","",IFERROR(INDEX(CEPIdentifiedStudentsSummary!$D:$D,MATCH($C697,CEPIdentifiedStudentsSummary!$A:$A,0)),0))</f>
        <v/>
      </c>
      <c r="F697" s="6" t="str">
        <f>IF($A697="","",IFERROR(INDEX(CEPIdentifiedStudentsSummary!$C:$C,MATCH($C697,CEPIdentifiedStudentsSummary!$A:$A,0)),0))</f>
        <v/>
      </c>
      <c r="G697" s="5" t="str">
        <f t="shared" si="41"/>
        <v/>
      </c>
      <c r="H697" s="36" t="str">
        <f t="shared" si="39"/>
        <v/>
      </c>
      <c r="I697" s="36" t="str">
        <f t="shared" si="40"/>
        <v/>
      </c>
      <c r="J697" s="44" t="str">
        <f>IF(IFERROR(INDEX(NslpCepGroups!$E:$E,MATCH($C697,NslpCepGroups!$C:$C,0))="Special Assistance - CEP",FALSE),"X","")</f>
        <v/>
      </c>
      <c r="K697" s="42" t="str">
        <f>IF($A697="","",IF($J697="X",INDEX(NslpCepGroups!$H:$H,MATCH($C697,NslpCepGroups!$C:$C,0)),""))</f>
        <v/>
      </c>
      <c r="L697" s="42" t="str">
        <f>IF($A697="","",IF($J697="X",IF(INDEX(NslpCepGroups!$F:$F,MATCH($C697,NslpCepGroups!$C:$C,0))=0,"Indiv. site",INDEX(NslpCepGroups!$F:$F,MATCH($C697,NslpCepGroups!$C:$C,0))),""))</f>
        <v/>
      </c>
      <c r="M697" s="42" t="str">
        <f>IF($A697="","",IF($J697="X",INDEX(NslpCepGroups!$I:$I,MATCH($C697,NslpCepGroups!$C:$C,0)),""))</f>
        <v/>
      </c>
      <c r="N697" s="46"/>
    </row>
    <row r="698" spans="1:14" x14ac:dyDescent="0.25">
      <c r="A698" s="25"/>
      <c r="B698" s="30" t="str">
        <f>IF($A698="","",INDEX('LEA-District wide'!$B:$B,MATCH($A698,'LEA-District wide'!$A:$A,0)))</f>
        <v/>
      </c>
      <c r="C698" s="26"/>
      <c r="D698" s="26"/>
      <c r="E698" s="6" t="str">
        <f>IF($A698="","",IFERROR(INDEX(CEPIdentifiedStudentsSummary!$D:$D,MATCH($C698,CEPIdentifiedStudentsSummary!$A:$A,0)),0))</f>
        <v/>
      </c>
      <c r="F698" s="6" t="str">
        <f>IF($A698="","",IFERROR(INDEX(CEPIdentifiedStudentsSummary!$C:$C,MATCH($C698,CEPIdentifiedStudentsSummary!$A:$A,0)),0))</f>
        <v/>
      </c>
      <c r="G698" s="5" t="str">
        <f t="shared" si="41"/>
        <v/>
      </c>
      <c r="H698" s="36" t="str">
        <f t="shared" si="39"/>
        <v/>
      </c>
      <c r="I698" s="36" t="str">
        <f t="shared" si="40"/>
        <v/>
      </c>
      <c r="J698" s="44" t="str">
        <f>IF(IFERROR(INDEX(NslpCepGroups!$E:$E,MATCH($C698,NslpCepGroups!$C:$C,0))="Special Assistance - CEP",FALSE),"X","")</f>
        <v/>
      </c>
      <c r="K698" s="42" t="str">
        <f>IF($A698="","",IF($J698="X",INDEX(NslpCepGroups!$H:$H,MATCH($C698,NslpCepGroups!$C:$C,0)),""))</f>
        <v/>
      </c>
      <c r="L698" s="42" t="str">
        <f>IF($A698="","",IF($J698="X",IF(INDEX(NslpCepGroups!$F:$F,MATCH($C698,NslpCepGroups!$C:$C,0))=0,"Indiv. site",INDEX(NslpCepGroups!$F:$F,MATCH($C698,NslpCepGroups!$C:$C,0))),""))</f>
        <v/>
      </c>
      <c r="M698" s="42" t="str">
        <f>IF($A698="","",IF($J698="X",INDEX(NslpCepGroups!$I:$I,MATCH($C698,NslpCepGroups!$C:$C,0)),""))</f>
        <v/>
      </c>
      <c r="N698" s="46"/>
    </row>
    <row r="699" spans="1:14" x14ac:dyDescent="0.25">
      <c r="A699" s="25"/>
      <c r="B699" s="30" t="str">
        <f>IF($A699="","",INDEX('LEA-District wide'!$B:$B,MATCH($A699,'LEA-District wide'!$A:$A,0)))</f>
        <v/>
      </c>
      <c r="C699" s="26"/>
      <c r="D699" s="26"/>
      <c r="E699" s="6" t="str">
        <f>IF($A699="","",IFERROR(INDEX(CEPIdentifiedStudentsSummary!$D:$D,MATCH($C699,CEPIdentifiedStudentsSummary!$A:$A,0)),0))</f>
        <v/>
      </c>
      <c r="F699" s="6" t="str">
        <f>IF($A699="","",IFERROR(INDEX(CEPIdentifiedStudentsSummary!$C:$C,MATCH($C699,CEPIdentifiedStudentsSummary!$A:$A,0)),0))</f>
        <v/>
      </c>
      <c r="G699" s="5" t="str">
        <f t="shared" si="41"/>
        <v/>
      </c>
      <c r="H699" s="36" t="str">
        <f t="shared" si="39"/>
        <v/>
      </c>
      <c r="I699" s="36" t="str">
        <f t="shared" si="40"/>
        <v/>
      </c>
      <c r="J699" s="44" t="str">
        <f>IF(IFERROR(INDEX(NslpCepGroups!$E:$E,MATCH($C699,NslpCepGroups!$C:$C,0))="Special Assistance - CEP",FALSE),"X","")</f>
        <v/>
      </c>
      <c r="K699" s="42" t="str">
        <f>IF($A699="","",IF($J699="X",INDEX(NslpCepGroups!$H:$H,MATCH($C699,NslpCepGroups!$C:$C,0)),""))</f>
        <v/>
      </c>
      <c r="L699" s="42" t="str">
        <f>IF($A699="","",IF($J699="X",IF(INDEX(NslpCepGroups!$F:$F,MATCH($C699,NslpCepGroups!$C:$C,0))=0,"Indiv. site",INDEX(NslpCepGroups!$F:$F,MATCH($C699,NslpCepGroups!$C:$C,0))),""))</f>
        <v/>
      </c>
      <c r="M699" s="42" t="str">
        <f>IF($A699="","",IF($J699="X",INDEX(NslpCepGroups!$I:$I,MATCH($C699,NslpCepGroups!$C:$C,0)),""))</f>
        <v/>
      </c>
      <c r="N699" s="46"/>
    </row>
    <row r="700" spans="1:14" x14ac:dyDescent="0.25">
      <c r="A700" s="25"/>
      <c r="B700" s="30" t="str">
        <f>IF($A700="","",INDEX('LEA-District wide'!$B:$B,MATCH($A700,'LEA-District wide'!$A:$A,0)))</f>
        <v/>
      </c>
      <c r="C700" s="26"/>
      <c r="D700" s="26"/>
      <c r="E700" s="6" t="str">
        <f>IF($A700="","",IFERROR(INDEX(CEPIdentifiedStudentsSummary!$D:$D,MATCH($C700,CEPIdentifiedStudentsSummary!$A:$A,0)),0))</f>
        <v/>
      </c>
      <c r="F700" s="6" t="str">
        <f>IF($A700="","",IFERROR(INDEX(CEPIdentifiedStudentsSummary!$C:$C,MATCH($C700,CEPIdentifiedStudentsSummary!$A:$A,0)),0))</f>
        <v/>
      </c>
      <c r="G700" s="5" t="str">
        <f t="shared" si="41"/>
        <v/>
      </c>
      <c r="H700" s="36" t="str">
        <f t="shared" si="39"/>
        <v/>
      </c>
      <c r="I700" s="36" t="str">
        <f t="shared" si="40"/>
        <v/>
      </c>
      <c r="J700" s="44" t="str">
        <f>IF(IFERROR(INDEX(NslpCepGroups!$E:$E,MATCH($C700,NslpCepGroups!$C:$C,0))="Special Assistance - CEP",FALSE),"X","")</f>
        <v/>
      </c>
      <c r="K700" s="42" t="str">
        <f>IF($A700="","",IF($J700="X",INDEX(NslpCepGroups!$H:$H,MATCH($C700,NslpCepGroups!$C:$C,0)),""))</f>
        <v/>
      </c>
      <c r="L700" s="42" t="str">
        <f>IF($A700="","",IF($J700="X",IF(INDEX(NslpCepGroups!$F:$F,MATCH($C700,NslpCepGroups!$C:$C,0))=0,"Indiv. site",INDEX(NslpCepGroups!$F:$F,MATCH($C700,NslpCepGroups!$C:$C,0))),""))</f>
        <v/>
      </c>
      <c r="M700" s="42" t="str">
        <f>IF($A700="","",IF($J700="X",INDEX(NslpCepGroups!$I:$I,MATCH($C700,NslpCepGroups!$C:$C,0)),""))</f>
        <v/>
      </c>
      <c r="N700" s="46"/>
    </row>
    <row r="701" spans="1:14" x14ac:dyDescent="0.25">
      <c r="A701" s="25"/>
      <c r="B701" s="30" t="str">
        <f>IF($A701="","",INDEX('LEA-District wide'!$B:$B,MATCH($A701,'LEA-District wide'!$A:$A,0)))</f>
        <v/>
      </c>
      <c r="C701" s="26"/>
      <c r="D701" s="26"/>
      <c r="E701" s="6" t="str">
        <f>IF($A701="","",IFERROR(INDEX(CEPIdentifiedStudentsSummary!$D:$D,MATCH($C701,CEPIdentifiedStudentsSummary!$A:$A,0)),0))</f>
        <v/>
      </c>
      <c r="F701" s="6" t="str">
        <f>IF($A701="","",IFERROR(INDEX(CEPIdentifiedStudentsSummary!$C:$C,MATCH($C701,CEPIdentifiedStudentsSummary!$A:$A,0)),0))</f>
        <v/>
      </c>
      <c r="G701" s="5" t="str">
        <f t="shared" si="41"/>
        <v/>
      </c>
      <c r="H701" s="36" t="str">
        <f t="shared" si="39"/>
        <v/>
      </c>
      <c r="I701" s="36" t="str">
        <f t="shared" si="40"/>
        <v/>
      </c>
      <c r="J701" s="44" t="str">
        <f>IF(IFERROR(INDEX(NslpCepGroups!$E:$E,MATCH($C701,NslpCepGroups!$C:$C,0))="Special Assistance - CEP",FALSE),"X","")</f>
        <v/>
      </c>
      <c r="K701" s="42" t="str">
        <f>IF($A701="","",IF($J701="X",INDEX(NslpCepGroups!$H:$H,MATCH($C701,NslpCepGroups!$C:$C,0)),""))</f>
        <v/>
      </c>
      <c r="L701" s="42" t="str">
        <f>IF($A701="","",IF($J701="X",IF(INDEX(NslpCepGroups!$F:$F,MATCH($C701,NslpCepGroups!$C:$C,0))=0,"Indiv. site",INDEX(NslpCepGroups!$F:$F,MATCH($C701,NslpCepGroups!$C:$C,0))),""))</f>
        <v/>
      </c>
      <c r="M701" s="42" t="str">
        <f>IF($A701="","",IF($J701="X",INDEX(NslpCepGroups!$I:$I,MATCH($C701,NslpCepGroups!$C:$C,0)),""))</f>
        <v/>
      </c>
      <c r="N701" s="46"/>
    </row>
    <row r="702" spans="1:14" x14ac:dyDescent="0.25">
      <c r="A702" s="25"/>
      <c r="B702" s="30" t="str">
        <f>IF($A702="","",INDEX('LEA-District wide'!$B:$B,MATCH($A702,'LEA-District wide'!$A:$A,0)))</f>
        <v/>
      </c>
      <c r="C702" s="26"/>
      <c r="D702" s="26"/>
      <c r="E702" s="6" t="str">
        <f>IF($A702="","",IFERROR(INDEX(CEPIdentifiedStudentsSummary!$D:$D,MATCH($C702,CEPIdentifiedStudentsSummary!$A:$A,0)),0))</f>
        <v/>
      </c>
      <c r="F702" s="6" t="str">
        <f>IF($A702="","",IFERROR(INDEX(CEPIdentifiedStudentsSummary!$C:$C,MATCH($C702,CEPIdentifiedStudentsSummary!$A:$A,0)),0))</f>
        <v/>
      </c>
      <c r="G702" s="5" t="str">
        <f t="shared" si="41"/>
        <v/>
      </c>
      <c r="H702" s="36" t="str">
        <f t="shared" si="39"/>
        <v/>
      </c>
      <c r="I702" s="36" t="str">
        <f t="shared" si="40"/>
        <v/>
      </c>
      <c r="J702" s="44" t="str">
        <f>IF(IFERROR(INDEX(NslpCepGroups!$E:$E,MATCH($C702,NslpCepGroups!$C:$C,0))="Special Assistance - CEP",FALSE),"X","")</f>
        <v/>
      </c>
      <c r="K702" s="42" t="str">
        <f>IF($A702="","",IF($J702="X",INDEX(NslpCepGroups!$H:$H,MATCH($C702,NslpCepGroups!$C:$C,0)),""))</f>
        <v/>
      </c>
      <c r="L702" s="42" t="str">
        <f>IF($A702="","",IF($J702="X",IF(INDEX(NslpCepGroups!$F:$F,MATCH($C702,NslpCepGroups!$C:$C,0))=0,"Indiv. site",INDEX(NslpCepGroups!$F:$F,MATCH($C702,NslpCepGroups!$C:$C,0))),""))</f>
        <v/>
      </c>
      <c r="M702" s="42" t="str">
        <f>IF($A702="","",IF($J702="X",INDEX(NslpCepGroups!$I:$I,MATCH($C702,NslpCepGroups!$C:$C,0)),""))</f>
        <v/>
      </c>
      <c r="N702" s="46"/>
    </row>
    <row r="703" spans="1:14" x14ac:dyDescent="0.25">
      <c r="A703" s="25"/>
      <c r="B703" s="30" t="str">
        <f>IF($A703="","",INDEX('LEA-District wide'!$B:$B,MATCH($A703,'LEA-District wide'!$A:$A,0)))</f>
        <v/>
      </c>
      <c r="C703" s="26"/>
      <c r="D703" s="26"/>
      <c r="E703" s="6" t="str">
        <f>IF($A703="","",IFERROR(INDEX(CEPIdentifiedStudentsSummary!$D:$D,MATCH($C703,CEPIdentifiedStudentsSummary!$A:$A,0)),0))</f>
        <v/>
      </c>
      <c r="F703" s="6" t="str">
        <f>IF($A703="","",IFERROR(INDEX(CEPIdentifiedStudentsSummary!$C:$C,MATCH($C703,CEPIdentifiedStudentsSummary!$A:$A,0)),0))</f>
        <v/>
      </c>
      <c r="G703" s="5" t="str">
        <f t="shared" si="41"/>
        <v/>
      </c>
      <c r="H703" s="36" t="str">
        <f t="shared" si="39"/>
        <v/>
      </c>
      <c r="I703" s="36" t="str">
        <f t="shared" si="40"/>
        <v/>
      </c>
      <c r="J703" s="44" t="str">
        <f>IF(IFERROR(INDEX(NslpCepGroups!$E:$E,MATCH($C703,NslpCepGroups!$C:$C,0))="Special Assistance - CEP",FALSE),"X","")</f>
        <v/>
      </c>
      <c r="K703" s="42" t="str">
        <f>IF($A703="","",IF($J703="X",INDEX(NslpCepGroups!$H:$H,MATCH($C703,NslpCepGroups!$C:$C,0)),""))</f>
        <v/>
      </c>
      <c r="L703" s="42" t="str">
        <f>IF($A703="","",IF($J703="X",IF(INDEX(NslpCepGroups!$F:$F,MATCH($C703,NslpCepGroups!$C:$C,0))=0,"Indiv. site",INDEX(NslpCepGroups!$F:$F,MATCH($C703,NslpCepGroups!$C:$C,0))),""))</f>
        <v/>
      </c>
      <c r="M703" s="42" t="str">
        <f>IF($A703="","",IF($J703="X",INDEX(NslpCepGroups!$I:$I,MATCH($C703,NslpCepGroups!$C:$C,0)),""))</f>
        <v/>
      </c>
      <c r="N703" s="46"/>
    </row>
    <row r="704" spans="1:14" x14ac:dyDescent="0.25">
      <c r="A704" s="25"/>
      <c r="B704" s="30" t="str">
        <f>IF($A704="","",INDEX('LEA-District wide'!$B:$B,MATCH($A704,'LEA-District wide'!$A:$A,0)))</f>
        <v/>
      </c>
      <c r="C704" s="26"/>
      <c r="D704" s="26"/>
      <c r="E704" s="6" t="str">
        <f>IF($A704="","",IFERROR(INDEX(CEPIdentifiedStudentsSummary!$D:$D,MATCH($C704,CEPIdentifiedStudentsSummary!$A:$A,0)),0))</f>
        <v/>
      </c>
      <c r="F704" s="6" t="str">
        <f>IF($A704="","",IFERROR(INDEX(CEPIdentifiedStudentsSummary!$C:$C,MATCH($C704,CEPIdentifiedStudentsSummary!$A:$A,0)),0))</f>
        <v/>
      </c>
      <c r="G704" s="5" t="str">
        <f t="shared" si="41"/>
        <v/>
      </c>
      <c r="H704" s="36" t="str">
        <f t="shared" si="39"/>
        <v/>
      </c>
      <c r="I704" s="36" t="str">
        <f t="shared" si="40"/>
        <v/>
      </c>
      <c r="J704" s="44" t="str">
        <f>IF(IFERROR(INDEX(NslpCepGroups!$E:$E,MATCH($C704,NslpCepGroups!$C:$C,0))="Special Assistance - CEP",FALSE),"X","")</f>
        <v/>
      </c>
      <c r="K704" s="42" t="str">
        <f>IF($A704="","",IF($J704="X",INDEX(NslpCepGroups!$H:$H,MATCH($C704,NslpCepGroups!$C:$C,0)),""))</f>
        <v/>
      </c>
      <c r="L704" s="42" t="str">
        <f>IF($A704="","",IF($J704="X",IF(INDEX(NslpCepGroups!$F:$F,MATCH($C704,NslpCepGroups!$C:$C,0))=0,"Indiv. site",INDEX(NslpCepGroups!$F:$F,MATCH($C704,NslpCepGroups!$C:$C,0))),""))</f>
        <v/>
      </c>
      <c r="M704" s="42" t="str">
        <f>IF($A704="","",IF($J704="X",INDEX(NslpCepGroups!$I:$I,MATCH($C704,NslpCepGroups!$C:$C,0)),""))</f>
        <v/>
      </c>
      <c r="N704" s="46"/>
    </row>
    <row r="705" spans="1:14" x14ac:dyDescent="0.25">
      <c r="A705" s="25"/>
      <c r="B705" s="30" t="str">
        <f>IF($A705="","",INDEX('LEA-District wide'!$B:$B,MATCH($A705,'LEA-District wide'!$A:$A,0)))</f>
        <v/>
      </c>
      <c r="C705" s="26"/>
      <c r="D705" s="26"/>
      <c r="E705" s="6" t="str">
        <f>IF($A705="","",IFERROR(INDEX(CEPIdentifiedStudentsSummary!$D:$D,MATCH($C705,CEPIdentifiedStudentsSummary!$A:$A,0)),0))</f>
        <v/>
      </c>
      <c r="F705" s="6" t="str">
        <f>IF($A705="","",IFERROR(INDEX(CEPIdentifiedStudentsSummary!$C:$C,MATCH($C705,CEPIdentifiedStudentsSummary!$A:$A,0)),0))</f>
        <v/>
      </c>
      <c r="G705" s="5" t="str">
        <f t="shared" si="41"/>
        <v/>
      </c>
      <c r="H705" s="36" t="str">
        <f t="shared" si="39"/>
        <v/>
      </c>
      <c r="I705" s="36" t="str">
        <f t="shared" si="40"/>
        <v/>
      </c>
      <c r="J705" s="44" t="str">
        <f>IF(IFERROR(INDEX(NslpCepGroups!$E:$E,MATCH($C705,NslpCepGroups!$C:$C,0))="Special Assistance - CEP",FALSE),"X","")</f>
        <v/>
      </c>
      <c r="K705" s="42" t="str">
        <f>IF($A705="","",IF($J705="X",INDEX(NslpCepGroups!$H:$H,MATCH($C705,NslpCepGroups!$C:$C,0)),""))</f>
        <v/>
      </c>
      <c r="L705" s="42" t="str">
        <f>IF($A705="","",IF($J705="X",IF(INDEX(NslpCepGroups!$F:$F,MATCH($C705,NslpCepGroups!$C:$C,0))=0,"Indiv. site",INDEX(NslpCepGroups!$F:$F,MATCH($C705,NslpCepGroups!$C:$C,0))),""))</f>
        <v/>
      </c>
      <c r="M705" s="42" t="str">
        <f>IF($A705="","",IF($J705="X",INDEX(NslpCepGroups!$I:$I,MATCH($C705,NslpCepGroups!$C:$C,0)),""))</f>
        <v/>
      </c>
      <c r="N705" s="46"/>
    </row>
    <row r="706" spans="1:14" x14ac:dyDescent="0.25">
      <c r="A706" s="25"/>
      <c r="B706" s="30" t="str">
        <f>IF($A706="","",INDEX('LEA-District wide'!$B:$B,MATCH($A706,'LEA-District wide'!$A:$A,0)))</f>
        <v/>
      </c>
      <c r="C706" s="26"/>
      <c r="D706" s="26"/>
      <c r="E706" s="6" t="str">
        <f>IF($A706="","",IFERROR(INDEX(CEPIdentifiedStudentsSummary!$D:$D,MATCH($C706,CEPIdentifiedStudentsSummary!$A:$A,0)),0))</f>
        <v/>
      </c>
      <c r="F706" s="6" t="str">
        <f>IF($A706="","",IFERROR(INDEX(CEPIdentifiedStudentsSummary!$C:$C,MATCH($C706,CEPIdentifiedStudentsSummary!$A:$A,0)),0))</f>
        <v/>
      </c>
      <c r="G706" s="5" t="str">
        <f t="shared" si="41"/>
        <v/>
      </c>
      <c r="H706" s="36" t="str">
        <f t="shared" ref="H706:H769" si="42">IF($G706="N/A","",IF(AND($G706&gt;=0.3,$G706&lt;0.4),"X",""))</f>
        <v/>
      </c>
      <c r="I706" s="36" t="str">
        <f t="shared" ref="I706:I769" si="43">IF($A706="","",IF($G706="N/A","",IF($G706&gt;=0.4,"X","")))</f>
        <v/>
      </c>
      <c r="J706" s="44" t="str">
        <f>IF(IFERROR(INDEX(NslpCepGroups!$E:$E,MATCH($C706,NslpCepGroups!$C:$C,0))="Special Assistance - CEP",FALSE),"X","")</f>
        <v/>
      </c>
      <c r="K706" s="42" t="str">
        <f>IF($A706="","",IF($J706="X",INDEX(NslpCepGroups!$H:$H,MATCH($C706,NslpCepGroups!$C:$C,0)),""))</f>
        <v/>
      </c>
      <c r="L706" s="42" t="str">
        <f>IF($A706="","",IF($J706="X",IF(INDEX(NslpCepGroups!$F:$F,MATCH($C706,NslpCepGroups!$C:$C,0))=0,"Indiv. site",INDEX(NslpCepGroups!$F:$F,MATCH($C706,NslpCepGroups!$C:$C,0))),""))</f>
        <v/>
      </c>
      <c r="M706" s="42" t="str">
        <f>IF($A706="","",IF($J706="X",INDEX(NslpCepGroups!$I:$I,MATCH($C706,NslpCepGroups!$C:$C,0)),""))</f>
        <v/>
      </c>
      <c r="N706" s="46"/>
    </row>
    <row r="707" spans="1:14" x14ac:dyDescent="0.25">
      <c r="A707" s="25"/>
      <c r="B707" s="30" t="str">
        <f>IF($A707="","",INDEX('LEA-District wide'!$B:$B,MATCH($A707,'LEA-District wide'!$A:$A,0)))</f>
        <v/>
      </c>
      <c r="C707" s="26"/>
      <c r="D707" s="26"/>
      <c r="E707" s="6" t="str">
        <f>IF($A707="","",IFERROR(INDEX(CEPIdentifiedStudentsSummary!$D:$D,MATCH($C707,CEPIdentifiedStudentsSummary!$A:$A,0)),0))</f>
        <v/>
      </c>
      <c r="F707" s="6" t="str">
        <f>IF($A707="","",IFERROR(INDEX(CEPIdentifiedStudentsSummary!$C:$C,MATCH($C707,CEPIdentifiedStudentsSummary!$A:$A,0)),0))</f>
        <v/>
      </c>
      <c r="G707" s="5" t="str">
        <f t="shared" ref="G707:G770" si="44">IF($A707="","",IFERROR(F707/E707,"N/A"))</f>
        <v/>
      </c>
      <c r="H707" s="36" t="str">
        <f t="shared" si="42"/>
        <v/>
      </c>
      <c r="I707" s="36" t="str">
        <f t="shared" si="43"/>
        <v/>
      </c>
      <c r="J707" s="44" t="str">
        <f>IF(IFERROR(INDEX(NslpCepGroups!$E:$E,MATCH($C707,NslpCepGroups!$C:$C,0))="Special Assistance - CEP",FALSE),"X","")</f>
        <v/>
      </c>
      <c r="K707" s="42" t="str">
        <f>IF($A707="","",IF($J707="X",INDEX(NslpCepGroups!$H:$H,MATCH($C707,NslpCepGroups!$C:$C,0)),""))</f>
        <v/>
      </c>
      <c r="L707" s="42" t="str">
        <f>IF($A707="","",IF($J707="X",IF(INDEX(NslpCepGroups!$F:$F,MATCH($C707,NslpCepGroups!$C:$C,0))=0,"Indiv. site",INDEX(NslpCepGroups!$F:$F,MATCH($C707,NslpCepGroups!$C:$C,0))),""))</f>
        <v/>
      </c>
      <c r="M707" s="42" t="str">
        <f>IF($A707="","",IF($J707="X",INDEX(NslpCepGroups!$I:$I,MATCH($C707,NslpCepGroups!$C:$C,0)),""))</f>
        <v/>
      </c>
      <c r="N707" s="46"/>
    </row>
    <row r="708" spans="1:14" x14ac:dyDescent="0.25">
      <c r="A708" s="25"/>
      <c r="B708" s="30" t="str">
        <f>IF($A708="","",INDEX('LEA-District wide'!$B:$B,MATCH($A708,'LEA-District wide'!$A:$A,0)))</f>
        <v/>
      </c>
      <c r="C708" s="26"/>
      <c r="D708" s="26"/>
      <c r="E708" s="6" t="str">
        <f>IF($A708="","",IFERROR(INDEX(CEPIdentifiedStudentsSummary!$D:$D,MATCH($C708,CEPIdentifiedStudentsSummary!$A:$A,0)),0))</f>
        <v/>
      </c>
      <c r="F708" s="6" t="str">
        <f>IF($A708="","",IFERROR(INDEX(CEPIdentifiedStudentsSummary!$C:$C,MATCH($C708,CEPIdentifiedStudentsSummary!$A:$A,0)),0))</f>
        <v/>
      </c>
      <c r="G708" s="5" t="str">
        <f t="shared" si="44"/>
        <v/>
      </c>
      <c r="H708" s="36" t="str">
        <f t="shared" si="42"/>
        <v/>
      </c>
      <c r="I708" s="36" t="str">
        <f t="shared" si="43"/>
        <v/>
      </c>
      <c r="J708" s="44" t="str">
        <f>IF(IFERROR(INDEX(NslpCepGroups!$E:$E,MATCH($C708,NslpCepGroups!$C:$C,0))="Special Assistance - CEP",FALSE),"X","")</f>
        <v/>
      </c>
      <c r="K708" s="42" t="str">
        <f>IF($A708="","",IF($J708="X",INDEX(NslpCepGroups!$H:$H,MATCH($C708,NslpCepGroups!$C:$C,0)),""))</f>
        <v/>
      </c>
      <c r="L708" s="42" t="str">
        <f>IF($A708="","",IF($J708="X",IF(INDEX(NslpCepGroups!$F:$F,MATCH($C708,NslpCepGroups!$C:$C,0))=0,"Indiv. site",INDEX(NslpCepGroups!$F:$F,MATCH($C708,NslpCepGroups!$C:$C,0))),""))</f>
        <v/>
      </c>
      <c r="M708" s="42" t="str">
        <f>IF($A708="","",IF($J708="X",INDEX(NslpCepGroups!$I:$I,MATCH($C708,NslpCepGroups!$C:$C,0)),""))</f>
        <v/>
      </c>
      <c r="N708" s="46"/>
    </row>
    <row r="709" spans="1:14" x14ac:dyDescent="0.25">
      <c r="A709" s="25"/>
      <c r="B709" s="30" t="str">
        <f>IF($A709="","",INDEX('LEA-District wide'!$B:$B,MATCH($A709,'LEA-District wide'!$A:$A,0)))</f>
        <v/>
      </c>
      <c r="C709" s="26"/>
      <c r="D709" s="26"/>
      <c r="E709" s="6" t="str">
        <f>IF($A709="","",IFERROR(INDEX(CEPIdentifiedStudentsSummary!$D:$D,MATCH($C709,CEPIdentifiedStudentsSummary!$A:$A,0)),0))</f>
        <v/>
      </c>
      <c r="F709" s="6" t="str">
        <f>IF($A709="","",IFERROR(INDEX(CEPIdentifiedStudentsSummary!$C:$C,MATCH($C709,CEPIdentifiedStudentsSummary!$A:$A,0)),0))</f>
        <v/>
      </c>
      <c r="G709" s="5" t="str">
        <f t="shared" si="44"/>
        <v/>
      </c>
      <c r="H709" s="36" t="str">
        <f t="shared" si="42"/>
        <v/>
      </c>
      <c r="I709" s="36" t="str">
        <f t="shared" si="43"/>
        <v/>
      </c>
      <c r="J709" s="44" t="str">
        <f>IF(IFERROR(INDEX(NslpCepGroups!$E:$E,MATCH($C709,NslpCepGroups!$C:$C,0))="Special Assistance - CEP",FALSE),"X","")</f>
        <v/>
      </c>
      <c r="K709" s="42" t="str">
        <f>IF($A709="","",IF($J709="X",INDEX(NslpCepGroups!$H:$H,MATCH($C709,NslpCepGroups!$C:$C,0)),""))</f>
        <v/>
      </c>
      <c r="L709" s="42" t="str">
        <f>IF($A709="","",IF($J709="X",IF(INDEX(NslpCepGroups!$F:$F,MATCH($C709,NslpCepGroups!$C:$C,0))=0,"Indiv. site",INDEX(NslpCepGroups!$F:$F,MATCH($C709,NslpCepGroups!$C:$C,0))),""))</f>
        <v/>
      </c>
      <c r="M709" s="42" t="str">
        <f>IF($A709="","",IF($J709="X",INDEX(NslpCepGroups!$I:$I,MATCH($C709,NslpCepGroups!$C:$C,0)),""))</f>
        <v/>
      </c>
      <c r="N709" s="46"/>
    </row>
    <row r="710" spans="1:14" x14ac:dyDescent="0.25">
      <c r="A710" s="25"/>
      <c r="B710" s="30" t="str">
        <f>IF($A710="","",INDEX('LEA-District wide'!$B:$B,MATCH($A710,'LEA-District wide'!$A:$A,0)))</f>
        <v/>
      </c>
      <c r="C710" s="26"/>
      <c r="D710" s="26"/>
      <c r="E710" s="6" t="str">
        <f>IF($A710="","",IFERROR(INDEX(CEPIdentifiedStudentsSummary!$D:$D,MATCH($C710,CEPIdentifiedStudentsSummary!$A:$A,0)),0))</f>
        <v/>
      </c>
      <c r="F710" s="6" t="str">
        <f>IF($A710="","",IFERROR(INDEX(CEPIdentifiedStudentsSummary!$C:$C,MATCH($C710,CEPIdentifiedStudentsSummary!$A:$A,0)),0))</f>
        <v/>
      </c>
      <c r="G710" s="5" t="str">
        <f t="shared" si="44"/>
        <v/>
      </c>
      <c r="H710" s="36" t="str">
        <f t="shared" si="42"/>
        <v/>
      </c>
      <c r="I710" s="36" t="str">
        <f t="shared" si="43"/>
        <v/>
      </c>
      <c r="J710" s="44" t="str">
        <f>IF(IFERROR(INDEX(NslpCepGroups!$E:$E,MATCH($C710,NslpCepGroups!$C:$C,0))="Special Assistance - CEP",FALSE),"X","")</f>
        <v/>
      </c>
      <c r="K710" s="42" t="str">
        <f>IF($A710="","",IF($J710="X",INDEX(NslpCepGroups!$H:$H,MATCH($C710,NslpCepGroups!$C:$C,0)),""))</f>
        <v/>
      </c>
      <c r="L710" s="42" t="str">
        <f>IF($A710="","",IF($J710="X",IF(INDEX(NslpCepGroups!$F:$F,MATCH($C710,NslpCepGroups!$C:$C,0))=0,"Indiv. site",INDEX(NslpCepGroups!$F:$F,MATCH($C710,NslpCepGroups!$C:$C,0))),""))</f>
        <v/>
      </c>
      <c r="M710" s="42" t="str">
        <f>IF($A710="","",IF($J710="X",INDEX(NslpCepGroups!$I:$I,MATCH($C710,NslpCepGroups!$C:$C,0)),""))</f>
        <v/>
      </c>
      <c r="N710" s="46"/>
    </row>
    <row r="711" spans="1:14" x14ac:dyDescent="0.25">
      <c r="A711" s="25"/>
      <c r="B711" s="30" t="str">
        <f>IF($A711="","",INDEX('LEA-District wide'!$B:$B,MATCH($A711,'LEA-District wide'!$A:$A,0)))</f>
        <v/>
      </c>
      <c r="C711" s="26"/>
      <c r="D711" s="26"/>
      <c r="E711" s="6" t="str">
        <f>IF($A711="","",IFERROR(INDEX(CEPIdentifiedStudentsSummary!$D:$D,MATCH($C711,CEPIdentifiedStudentsSummary!$A:$A,0)),0))</f>
        <v/>
      </c>
      <c r="F711" s="6" t="str">
        <f>IF($A711="","",IFERROR(INDEX(CEPIdentifiedStudentsSummary!$C:$C,MATCH($C711,CEPIdentifiedStudentsSummary!$A:$A,0)),0))</f>
        <v/>
      </c>
      <c r="G711" s="5" t="str">
        <f t="shared" si="44"/>
        <v/>
      </c>
      <c r="H711" s="36" t="str">
        <f t="shared" si="42"/>
        <v/>
      </c>
      <c r="I711" s="36" t="str">
        <f t="shared" si="43"/>
        <v/>
      </c>
      <c r="J711" s="44" t="str">
        <f>IF(IFERROR(INDEX(NslpCepGroups!$E:$E,MATCH($C711,NslpCepGroups!$C:$C,0))="Special Assistance - CEP",FALSE),"X","")</f>
        <v/>
      </c>
      <c r="K711" s="42" t="str">
        <f>IF($A711="","",IF($J711="X",INDEX(NslpCepGroups!$H:$H,MATCH($C711,NslpCepGroups!$C:$C,0)),""))</f>
        <v/>
      </c>
      <c r="L711" s="42" t="str">
        <f>IF($A711="","",IF($J711="X",IF(INDEX(NslpCepGroups!$F:$F,MATCH($C711,NslpCepGroups!$C:$C,0))=0,"Indiv. site",INDEX(NslpCepGroups!$F:$F,MATCH($C711,NslpCepGroups!$C:$C,0))),""))</f>
        <v/>
      </c>
      <c r="M711" s="42" t="str">
        <f>IF($A711="","",IF($J711="X",INDEX(NslpCepGroups!$I:$I,MATCH($C711,NslpCepGroups!$C:$C,0)),""))</f>
        <v/>
      </c>
      <c r="N711" s="46"/>
    </row>
    <row r="712" spans="1:14" x14ac:dyDescent="0.25">
      <c r="A712" s="25"/>
      <c r="B712" s="30" t="str">
        <f>IF($A712="","",INDEX('LEA-District wide'!$B:$B,MATCH($A712,'LEA-District wide'!$A:$A,0)))</f>
        <v/>
      </c>
      <c r="C712" s="26"/>
      <c r="D712" s="26"/>
      <c r="E712" s="6" t="str">
        <f>IF($A712="","",IFERROR(INDEX(CEPIdentifiedStudentsSummary!$D:$D,MATCH($C712,CEPIdentifiedStudentsSummary!$A:$A,0)),0))</f>
        <v/>
      </c>
      <c r="F712" s="6" t="str">
        <f>IF($A712="","",IFERROR(INDEX(CEPIdentifiedStudentsSummary!$C:$C,MATCH($C712,CEPIdentifiedStudentsSummary!$A:$A,0)),0))</f>
        <v/>
      </c>
      <c r="G712" s="5" t="str">
        <f t="shared" si="44"/>
        <v/>
      </c>
      <c r="H712" s="36" t="str">
        <f t="shared" si="42"/>
        <v/>
      </c>
      <c r="I712" s="36" t="str">
        <f t="shared" si="43"/>
        <v/>
      </c>
      <c r="J712" s="44" t="str">
        <f>IF(IFERROR(INDEX(NslpCepGroups!$E:$E,MATCH($C712,NslpCepGroups!$C:$C,0))="Special Assistance - CEP",FALSE),"X","")</f>
        <v/>
      </c>
      <c r="K712" s="42" t="str">
        <f>IF($A712="","",IF($J712="X",INDEX(NslpCepGroups!$H:$H,MATCH($C712,NslpCepGroups!$C:$C,0)),""))</f>
        <v/>
      </c>
      <c r="L712" s="42" t="str">
        <f>IF($A712="","",IF($J712="X",IF(INDEX(NslpCepGroups!$F:$F,MATCH($C712,NslpCepGroups!$C:$C,0))=0,"Indiv. site",INDEX(NslpCepGroups!$F:$F,MATCH($C712,NslpCepGroups!$C:$C,0))),""))</f>
        <v/>
      </c>
      <c r="M712" s="42" t="str">
        <f>IF($A712="","",IF($J712="X",INDEX(NslpCepGroups!$I:$I,MATCH($C712,NslpCepGroups!$C:$C,0)),""))</f>
        <v/>
      </c>
      <c r="N712" s="46"/>
    </row>
    <row r="713" spans="1:14" x14ac:dyDescent="0.25">
      <c r="A713" s="25"/>
      <c r="B713" s="30" t="str">
        <f>IF($A713="","",INDEX('LEA-District wide'!$B:$B,MATCH($A713,'LEA-District wide'!$A:$A,0)))</f>
        <v/>
      </c>
      <c r="C713" s="26"/>
      <c r="D713" s="26"/>
      <c r="E713" s="6" t="str">
        <f>IF($A713="","",IFERROR(INDEX(CEPIdentifiedStudentsSummary!$D:$D,MATCH($C713,CEPIdentifiedStudentsSummary!$A:$A,0)),0))</f>
        <v/>
      </c>
      <c r="F713" s="6" t="str">
        <f>IF($A713="","",IFERROR(INDEX(CEPIdentifiedStudentsSummary!$C:$C,MATCH($C713,CEPIdentifiedStudentsSummary!$A:$A,0)),0))</f>
        <v/>
      </c>
      <c r="G713" s="5" t="str">
        <f t="shared" si="44"/>
        <v/>
      </c>
      <c r="H713" s="36" t="str">
        <f t="shared" si="42"/>
        <v/>
      </c>
      <c r="I713" s="36" t="str">
        <f t="shared" si="43"/>
        <v/>
      </c>
      <c r="J713" s="44" t="str">
        <f>IF(IFERROR(INDEX(NslpCepGroups!$E:$E,MATCH($C713,NslpCepGroups!$C:$C,0))="Special Assistance - CEP",FALSE),"X","")</f>
        <v/>
      </c>
      <c r="K713" s="42" t="str">
        <f>IF($A713="","",IF($J713="X",INDEX(NslpCepGroups!$H:$H,MATCH($C713,NslpCepGroups!$C:$C,0)),""))</f>
        <v/>
      </c>
      <c r="L713" s="42" t="str">
        <f>IF($A713="","",IF($J713="X",IF(INDEX(NslpCepGroups!$F:$F,MATCH($C713,NslpCepGroups!$C:$C,0))=0,"Indiv. site",INDEX(NslpCepGroups!$F:$F,MATCH($C713,NslpCepGroups!$C:$C,0))),""))</f>
        <v/>
      </c>
      <c r="M713" s="42" t="str">
        <f>IF($A713="","",IF($J713="X",INDEX(NslpCepGroups!$I:$I,MATCH($C713,NslpCepGroups!$C:$C,0)),""))</f>
        <v/>
      </c>
      <c r="N713" s="46"/>
    </row>
    <row r="714" spans="1:14" x14ac:dyDescent="0.25">
      <c r="A714" s="25"/>
      <c r="B714" s="30" t="str">
        <f>IF($A714="","",INDEX('LEA-District wide'!$B:$B,MATCH($A714,'LEA-District wide'!$A:$A,0)))</f>
        <v/>
      </c>
      <c r="C714" s="26"/>
      <c r="D714" s="26"/>
      <c r="E714" s="6" t="str">
        <f>IF($A714="","",IFERROR(INDEX(CEPIdentifiedStudentsSummary!$D:$D,MATCH($C714,CEPIdentifiedStudentsSummary!$A:$A,0)),0))</f>
        <v/>
      </c>
      <c r="F714" s="6" t="str">
        <f>IF($A714="","",IFERROR(INDEX(CEPIdentifiedStudentsSummary!$C:$C,MATCH($C714,CEPIdentifiedStudentsSummary!$A:$A,0)),0))</f>
        <v/>
      </c>
      <c r="G714" s="5" t="str">
        <f t="shared" si="44"/>
        <v/>
      </c>
      <c r="H714" s="36" t="str">
        <f t="shared" si="42"/>
        <v/>
      </c>
      <c r="I714" s="36" t="str">
        <f t="shared" si="43"/>
        <v/>
      </c>
      <c r="J714" s="44" t="str">
        <f>IF(IFERROR(INDEX(NslpCepGroups!$E:$E,MATCH($C714,NslpCepGroups!$C:$C,0))="Special Assistance - CEP",FALSE),"X","")</f>
        <v/>
      </c>
      <c r="K714" s="42" t="str">
        <f>IF($A714="","",IF($J714="X",INDEX(NslpCepGroups!$H:$H,MATCH($C714,NslpCepGroups!$C:$C,0)),""))</f>
        <v/>
      </c>
      <c r="L714" s="42" t="str">
        <f>IF($A714="","",IF($J714="X",IF(INDEX(NslpCepGroups!$F:$F,MATCH($C714,NslpCepGroups!$C:$C,0))=0,"Indiv. site",INDEX(NslpCepGroups!$F:$F,MATCH($C714,NslpCepGroups!$C:$C,0))),""))</f>
        <v/>
      </c>
      <c r="M714" s="42" t="str">
        <f>IF($A714="","",IF($J714="X",INDEX(NslpCepGroups!$I:$I,MATCH($C714,NslpCepGroups!$C:$C,0)),""))</f>
        <v/>
      </c>
      <c r="N714" s="46"/>
    </row>
    <row r="715" spans="1:14" x14ac:dyDescent="0.25">
      <c r="A715" s="25"/>
      <c r="B715" s="30" t="str">
        <f>IF($A715="","",INDEX('LEA-District wide'!$B:$B,MATCH($A715,'LEA-District wide'!$A:$A,0)))</f>
        <v/>
      </c>
      <c r="C715" s="26"/>
      <c r="D715" s="26"/>
      <c r="E715" s="6" t="str">
        <f>IF($A715="","",IFERROR(INDEX(CEPIdentifiedStudentsSummary!$D:$D,MATCH($C715,CEPIdentifiedStudentsSummary!$A:$A,0)),0))</f>
        <v/>
      </c>
      <c r="F715" s="6" t="str">
        <f>IF($A715="","",IFERROR(INDEX(CEPIdentifiedStudentsSummary!$C:$C,MATCH($C715,CEPIdentifiedStudentsSummary!$A:$A,0)),0))</f>
        <v/>
      </c>
      <c r="G715" s="5" t="str">
        <f t="shared" si="44"/>
        <v/>
      </c>
      <c r="H715" s="36" t="str">
        <f t="shared" si="42"/>
        <v/>
      </c>
      <c r="I715" s="36" t="str">
        <f t="shared" si="43"/>
        <v/>
      </c>
      <c r="J715" s="44" t="str">
        <f>IF(IFERROR(INDEX(NslpCepGroups!$E:$E,MATCH($C715,NslpCepGroups!$C:$C,0))="Special Assistance - CEP",FALSE),"X","")</f>
        <v/>
      </c>
      <c r="K715" s="42" t="str">
        <f>IF($A715="","",IF($J715="X",INDEX(NslpCepGroups!$H:$H,MATCH($C715,NslpCepGroups!$C:$C,0)),""))</f>
        <v/>
      </c>
      <c r="L715" s="42" t="str">
        <f>IF($A715="","",IF($J715="X",IF(INDEX(NslpCepGroups!$F:$F,MATCH($C715,NslpCepGroups!$C:$C,0))=0,"Indiv. site",INDEX(NslpCepGroups!$F:$F,MATCH($C715,NslpCepGroups!$C:$C,0))),""))</f>
        <v/>
      </c>
      <c r="M715" s="42" t="str">
        <f>IF($A715="","",IF($J715="X",INDEX(NslpCepGroups!$I:$I,MATCH($C715,NslpCepGroups!$C:$C,0)),""))</f>
        <v/>
      </c>
      <c r="N715" s="46"/>
    </row>
    <row r="716" spans="1:14" x14ac:dyDescent="0.25">
      <c r="A716" s="25"/>
      <c r="B716" s="30" t="str">
        <f>IF($A716="","",INDEX('LEA-District wide'!$B:$B,MATCH($A716,'LEA-District wide'!$A:$A,0)))</f>
        <v/>
      </c>
      <c r="C716" s="26"/>
      <c r="D716" s="26"/>
      <c r="E716" s="6" t="str">
        <f>IF($A716="","",IFERROR(INDEX(CEPIdentifiedStudentsSummary!$D:$D,MATCH($C716,CEPIdentifiedStudentsSummary!$A:$A,0)),0))</f>
        <v/>
      </c>
      <c r="F716" s="6" t="str">
        <f>IF($A716="","",IFERROR(INDEX(CEPIdentifiedStudentsSummary!$C:$C,MATCH($C716,CEPIdentifiedStudentsSummary!$A:$A,0)),0))</f>
        <v/>
      </c>
      <c r="G716" s="5" t="str">
        <f t="shared" si="44"/>
        <v/>
      </c>
      <c r="H716" s="36" t="str">
        <f t="shared" si="42"/>
        <v/>
      </c>
      <c r="I716" s="36" t="str">
        <f t="shared" si="43"/>
        <v/>
      </c>
      <c r="J716" s="44" t="str">
        <f>IF(IFERROR(INDEX(NslpCepGroups!$E:$E,MATCH($C716,NslpCepGroups!$C:$C,0))="Special Assistance - CEP",FALSE),"X","")</f>
        <v/>
      </c>
      <c r="K716" s="42" t="str">
        <f>IF($A716="","",IF($J716="X",INDEX(NslpCepGroups!$H:$H,MATCH($C716,NslpCepGroups!$C:$C,0)),""))</f>
        <v/>
      </c>
      <c r="L716" s="42" t="str">
        <f>IF($A716="","",IF($J716="X",IF(INDEX(NslpCepGroups!$F:$F,MATCH($C716,NslpCepGroups!$C:$C,0))=0,"Indiv. site",INDEX(NslpCepGroups!$F:$F,MATCH($C716,NslpCepGroups!$C:$C,0))),""))</f>
        <v/>
      </c>
      <c r="M716" s="42" t="str">
        <f>IF($A716="","",IF($J716="X",INDEX(NslpCepGroups!$I:$I,MATCH($C716,NslpCepGroups!$C:$C,0)),""))</f>
        <v/>
      </c>
      <c r="N716" s="46"/>
    </row>
    <row r="717" spans="1:14" x14ac:dyDescent="0.25">
      <c r="A717" s="25"/>
      <c r="B717" s="30" t="str">
        <f>IF($A717="","",INDEX('LEA-District wide'!$B:$B,MATCH($A717,'LEA-District wide'!$A:$A,0)))</f>
        <v/>
      </c>
      <c r="C717" s="26"/>
      <c r="D717" s="26"/>
      <c r="E717" s="6" t="str">
        <f>IF($A717="","",IFERROR(INDEX(CEPIdentifiedStudentsSummary!$D:$D,MATCH($C717,CEPIdentifiedStudentsSummary!$A:$A,0)),0))</f>
        <v/>
      </c>
      <c r="F717" s="6" t="str">
        <f>IF($A717="","",IFERROR(INDEX(CEPIdentifiedStudentsSummary!$C:$C,MATCH($C717,CEPIdentifiedStudentsSummary!$A:$A,0)),0))</f>
        <v/>
      </c>
      <c r="G717" s="5" t="str">
        <f t="shared" si="44"/>
        <v/>
      </c>
      <c r="H717" s="36" t="str">
        <f t="shared" si="42"/>
        <v/>
      </c>
      <c r="I717" s="36" t="str">
        <f t="shared" si="43"/>
        <v/>
      </c>
      <c r="J717" s="44" t="str">
        <f>IF(IFERROR(INDEX(NslpCepGroups!$E:$E,MATCH($C717,NslpCepGroups!$C:$C,0))="Special Assistance - CEP",FALSE),"X","")</f>
        <v/>
      </c>
      <c r="K717" s="42" t="str">
        <f>IF($A717="","",IF($J717="X",INDEX(NslpCepGroups!$H:$H,MATCH($C717,NslpCepGroups!$C:$C,0)),""))</f>
        <v/>
      </c>
      <c r="L717" s="42" t="str">
        <f>IF($A717="","",IF($J717="X",IF(INDEX(NslpCepGroups!$F:$F,MATCH($C717,NslpCepGroups!$C:$C,0))=0,"Indiv. site",INDEX(NslpCepGroups!$F:$F,MATCH($C717,NslpCepGroups!$C:$C,0))),""))</f>
        <v/>
      </c>
      <c r="M717" s="42" t="str">
        <f>IF($A717="","",IF($J717="X",INDEX(NslpCepGroups!$I:$I,MATCH($C717,NslpCepGroups!$C:$C,0)),""))</f>
        <v/>
      </c>
      <c r="N717" s="46"/>
    </row>
    <row r="718" spans="1:14" x14ac:dyDescent="0.25">
      <c r="A718" s="25"/>
      <c r="B718" s="30" t="str">
        <f>IF($A718="","",INDEX('LEA-District wide'!$B:$B,MATCH($A718,'LEA-District wide'!$A:$A,0)))</f>
        <v/>
      </c>
      <c r="C718" s="26"/>
      <c r="D718" s="26"/>
      <c r="E718" s="6" t="str">
        <f>IF($A718="","",IFERROR(INDEX(CEPIdentifiedStudentsSummary!$D:$D,MATCH($C718,CEPIdentifiedStudentsSummary!$A:$A,0)),0))</f>
        <v/>
      </c>
      <c r="F718" s="6" t="str">
        <f>IF($A718="","",IFERROR(INDEX(CEPIdentifiedStudentsSummary!$C:$C,MATCH($C718,CEPIdentifiedStudentsSummary!$A:$A,0)),0))</f>
        <v/>
      </c>
      <c r="G718" s="5" t="str">
        <f t="shared" si="44"/>
        <v/>
      </c>
      <c r="H718" s="36" t="str">
        <f t="shared" si="42"/>
        <v/>
      </c>
      <c r="I718" s="36" t="str">
        <f t="shared" si="43"/>
        <v/>
      </c>
      <c r="J718" s="44" t="str">
        <f>IF(IFERROR(INDEX(NslpCepGroups!$E:$E,MATCH($C718,NslpCepGroups!$C:$C,0))="Special Assistance - CEP",FALSE),"X","")</f>
        <v/>
      </c>
      <c r="K718" s="42" t="str">
        <f>IF($A718="","",IF($J718="X",INDEX(NslpCepGroups!$H:$H,MATCH($C718,NslpCepGroups!$C:$C,0)),""))</f>
        <v/>
      </c>
      <c r="L718" s="42" t="str">
        <f>IF($A718="","",IF($J718="X",IF(INDEX(NslpCepGroups!$F:$F,MATCH($C718,NslpCepGroups!$C:$C,0))=0,"Indiv. site",INDEX(NslpCepGroups!$F:$F,MATCH($C718,NslpCepGroups!$C:$C,0))),""))</f>
        <v/>
      </c>
      <c r="M718" s="42" t="str">
        <f>IF($A718="","",IF($J718="X",INDEX(NslpCepGroups!$I:$I,MATCH($C718,NslpCepGroups!$C:$C,0)),""))</f>
        <v/>
      </c>
      <c r="N718" s="46"/>
    </row>
    <row r="719" spans="1:14" x14ac:dyDescent="0.25">
      <c r="A719" s="25"/>
      <c r="B719" s="30" t="str">
        <f>IF($A719="","",INDEX('LEA-District wide'!$B:$B,MATCH($A719,'LEA-District wide'!$A:$A,0)))</f>
        <v/>
      </c>
      <c r="C719" s="26"/>
      <c r="D719" s="26"/>
      <c r="E719" s="6" t="str">
        <f>IF($A719="","",IFERROR(INDEX(CEPIdentifiedStudentsSummary!$D:$D,MATCH($C719,CEPIdentifiedStudentsSummary!$A:$A,0)),0))</f>
        <v/>
      </c>
      <c r="F719" s="6" t="str">
        <f>IF($A719="","",IFERROR(INDEX(CEPIdentifiedStudentsSummary!$C:$C,MATCH($C719,CEPIdentifiedStudentsSummary!$A:$A,0)),0))</f>
        <v/>
      </c>
      <c r="G719" s="5" t="str">
        <f t="shared" si="44"/>
        <v/>
      </c>
      <c r="H719" s="36" t="str">
        <f t="shared" si="42"/>
        <v/>
      </c>
      <c r="I719" s="36" t="str">
        <f t="shared" si="43"/>
        <v/>
      </c>
      <c r="J719" s="44" t="str">
        <f>IF(IFERROR(INDEX(NslpCepGroups!$E:$E,MATCH($C719,NslpCepGroups!$C:$C,0))="Special Assistance - CEP",FALSE),"X","")</f>
        <v/>
      </c>
      <c r="K719" s="42" t="str">
        <f>IF($A719="","",IF($J719="X",INDEX(NslpCepGroups!$H:$H,MATCH($C719,NslpCepGroups!$C:$C,0)),""))</f>
        <v/>
      </c>
      <c r="L719" s="42" t="str">
        <f>IF($A719="","",IF($J719="X",IF(INDEX(NslpCepGroups!$F:$F,MATCH($C719,NslpCepGroups!$C:$C,0))=0,"Indiv. site",INDEX(NslpCepGroups!$F:$F,MATCH($C719,NslpCepGroups!$C:$C,0))),""))</f>
        <v/>
      </c>
      <c r="M719" s="42" t="str">
        <f>IF($A719="","",IF($J719="X",INDEX(NslpCepGroups!$I:$I,MATCH($C719,NslpCepGroups!$C:$C,0)),""))</f>
        <v/>
      </c>
      <c r="N719" s="46"/>
    </row>
    <row r="720" spans="1:14" x14ac:dyDescent="0.25">
      <c r="A720" s="25"/>
      <c r="B720" s="30" t="str">
        <f>IF($A720="","",INDEX('LEA-District wide'!$B:$B,MATCH($A720,'LEA-District wide'!$A:$A,0)))</f>
        <v/>
      </c>
      <c r="C720" s="26"/>
      <c r="D720" s="26"/>
      <c r="E720" s="6" t="str">
        <f>IF($A720="","",IFERROR(INDEX(CEPIdentifiedStudentsSummary!$D:$D,MATCH($C720,CEPIdentifiedStudentsSummary!$A:$A,0)),0))</f>
        <v/>
      </c>
      <c r="F720" s="6" t="str">
        <f>IF($A720="","",IFERROR(INDEX(CEPIdentifiedStudentsSummary!$C:$C,MATCH($C720,CEPIdentifiedStudentsSummary!$A:$A,0)),0))</f>
        <v/>
      </c>
      <c r="G720" s="5" t="str">
        <f t="shared" si="44"/>
        <v/>
      </c>
      <c r="H720" s="36" t="str">
        <f t="shared" si="42"/>
        <v/>
      </c>
      <c r="I720" s="36" t="str">
        <f t="shared" si="43"/>
        <v/>
      </c>
      <c r="J720" s="44" t="str">
        <f>IF(IFERROR(INDEX(NslpCepGroups!$E:$E,MATCH($C720,NslpCepGroups!$C:$C,0))="Special Assistance - CEP",FALSE),"X","")</f>
        <v/>
      </c>
      <c r="K720" s="42" t="str">
        <f>IF($A720="","",IF($J720="X",INDEX(NslpCepGroups!$H:$H,MATCH($C720,NslpCepGroups!$C:$C,0)),""))</f>
        <v/>
      </c>
      <c r="L720" s="42" t="str">
        <f>IF($A720="","",IF($J720="X",IF(INDEX(NslpCepGroups!$F:$F,MATCH($C720,NslpCepGroups!$C:$C,0))=0,"Indiv. site",INDEX(NslpCepGroups!$F:$F,MATCH($C720,NslpCepGroups!$C:$C,0))),""))</f>
        <v/>
      </c>
      <c r="M720" s="42" t="str">
        <f>IF($A720="","",IF($J720="X",INDEX(NslpCepGroups!$I:$I,MATCH($C720,NslpCepGroups!$C:$C,0)),""))</f>
        <v/>
      </c>
      <c r="N720" s="46"/>
    </row>
    <row r="721" spans="1:14" x14ac:dyDescent="0.25">
      <c r="A721" s="25"/>
      <c r="B721" s="30" t="str">
        <f>IF($A721="","",INDEX('LEA-District wide'!$B:$B,MATCH($A721,'LEA-District wide'!$A:$A,0)))</f>
        <v/>
      </c>
      <c r="C721" s="26"/>
      <c r="D721" s="26"/>
      <c r="E721" s="6" t="str">
        <f>IF($A721="","",IFERROR(INDEX(CEPIdentifiedStudentsSummary!$D:$D,MATCH($C721,CEPIdentifiedStudentsSummary!$A:$A,0)),0))</f>
        <v/>
      </c>
      <c r="F721" s="6" t="str">
        <f>IF($A721="","",IFERROR(INDEX(CEPIdentifiedStudentsSummary!$C:$C,MATCH($C721,CEPIdentifiedStudentsSummary!$A:$A,0)),0))</f>
        <v/>
      </c>
      <c r="G721" s="5" t="str">
        <f t="shared" si="44"/>
        <v/>
      </c>
      <c r="H721" s="36" t="str">
        <f t="shared" si="42"/>
        <v/>
      </c>
      <c r="I721" s="36" t="str">
        <f t="shared" si="43"/>
        <v/>
      </c>
      <c r="J721" s="44" t="str">
        <f>IF(IFERROR(INDEX(NslpCepGroups!$E:$E,MATCH($C721,NslpCepGroups!$C:$C,0))="Special Assistance - CEP",FALSE),"X","")</f>
        <v/>
      </c>
      <c r="K721" s="42" t="str">
        <f>IF($A721="","",IF($J721="X",INDEX(NslpCepGroups!$H:$H,MATCH($C721,NslpCepGroups!$C:$C,0)),""))</f>
        <v/>
      </c>
      <c r="L721" s="42" t="str">
        <f>IF($A721="","",IF($J721="X",IF(INDEX(NslpCepGroups!$F:$F,MATCH($C721,NslpCepGroups!$C:$C,0))=0,"Indiv. site",INDEX(NslpCepGroups!$F:$F,MATCH($C721,NslpCepGroups!$C:$C,0))),""))</f>
        <v/>
      </c>
      <c r="M721" s="42" t="str">
        <f>IF($A721="","",IF($J721="X",INDEX(NslpCepGroups!$I:$I,MATCH($C721,NslpCepGroups!$C:$C,0)),""))</f>
        <v/>
      </c>
      <c r="N721" s="46"/>
    </row>
    <row r="722" spans="1:14" x14ac:dyDescent="0.25">
      <c r="A722" s="25"/>
      <c r="B722" s="30" t="str">
        <f>IF($A722="","",INDEX('LEA-District wide'!$B:$B,MATCH($A722,'LEA-District wide'!$A:$A,0)))</f>
        <v/>
      </c>
      <c r="C722" s="26"/>
      <c r="D722" s="26"/>
      <c r="E722" s="6" t="str">
        <f>IF($A722="","",IFERROR(INDEX(CEPIdentifiedStudentsSummary!$D:$D,MATCH($C722,CEPIdentifiedStudentsSummary!$A:$A,0)),0))</f>
        <v/>
      </c>
      <c r="F722" s="6" t="str">
        <f>IF($A722="","",IFERROR(INDEX(CEPIdentifiedStudentsSummary!$C:$C,MATCH($C722,CEPIdentifiedStudentsSummary!$A:$A,0)),0))</f>
        <v/>
      </c>
      <c r="G722" s="5" t="str">
        <f t="shared" si="44"/>
        <v/>
      </c>
      <c r="H722" s="36" t="str">
        <f t="shared" si="42"/>
        <v/>
      </c>
      <c r="I722" s="36" t="str">
        <f t="shared" si="43"/>
        <v/>
      </c>
      <c r="J722" s="44" t="str">
        <f>IF(IFERROR(INDEX(NslpCepGroups!$E:$E,MATCH($C722,NslpCepGroups!$C:$C,0))="Special Assistance - CEP",FALSE),"X","")</f>
        <v/>
      </c>
      <c r="K722" s="42" t="str">
        <f>IF($A722="","",IF($J722="X",INDEX(NslpCepGroups!$H:$H,MATCH($C722,NslpCepGroups!$C:$C,0)),""))</f>
        <v/>
      </c>
      <c r="L722" s="42" t="str">
        <f>IF($A722="","",IF($J722="X",IF(INDEX(NslpCepGroups!$F:$F,MATCH($C722,NslpCepGroups!$C:$C,0))=0,"Indiv. site",INDEX(NslpCepGroups!$F:$F,MATCH($C722,NslpCepGroups!$C:$C,0))),""))</f>
        <v/>
      </c>
      <c r="M722" s="42" t="str">
        <f>IF($A722="","",IF($J722="X",INDEX(NslpCepGroups!$I:$I,MATCH($C722,NslpCepGroups!$C:$C,0)),""))</f>
        <v/>
      </c>
      <c r="N722" s="46"/>
    </row>
    <row r="723" spans="1:14" x14ac:dyDescent="0.25">
      <c r="A723" s="25"/>
      <c r="B723" s="30" t="str">
        <f>IF($A723="","",INDEX('LEA-District wide'!$B:$B,MATCH($A723,'LEA-District wide'!$A:$A,0)))</f>
        <v/>
      </c>
      <c r="C723" s="26"/>
      <c r="D723" s="26"/>
      <c r="E723" s="6" t="str">
        <f>IF($A723="","",IFERROR(INDEX(CEPIdentifiedStudentsSummary!$D:$D,MATCH($C723,CEPIdentifiedStudentsSummary!$A:$A,0)),0))</f>
        <v/>
      </c>
      <c r="F723" s="6" t="str">
        <f>IF($A723="","",IFERROR(INDEX(CEPIdentifiedStudentsSummary!$C:$C,MATCH($C723,CEPIdentifiedStudentsSummary!$A:$A,0)),0))</f>
        <v/>
      </c>
      <c r="G723" s="5" t="str">
        <f t="shared" si="44"/>
        <v/>
      </c>
      <c r="H723" s="36" t="str">
        <f t="shared" si="42"/>
        <v/>
      </c>
      <c r="I723" s="36" t="str">
        <f t="shared" si="43"/>
        <v/>
      </c>
      <c r="J723" s="44" t="str">
        <f>IF(IFERROR(INDEX(NslpCepGroups!$E:$E,MATCH($C723,NslpCepGroups!$C:$C,0))="Special Assistance - CEP",FALSE),"X","")</f>
        <v/>
      </c>
      <c r="K723" s="42" t="str">
        <f>IF($A723="","",IF($J723="X",INDEX(NslpCepGroups!$H:$H,MATCH($C723,NslpCepGroups!$C:$C,0)),""))</f>
        <v/>
      </c>
      <c r="L723" s="42" t="str">
        <f>IF($A723="","",IF($J723="X",IF(INDEX(NslpCepGroups!$F:$F,MATCH($C723,NslpCepGroups!$C:$C,0))=0,"Indiv. site",INDEX(NslpCepGroups!$F:$F,MATCH($C723,NslpCepGroups!$C:$C,0))),""))</f>
        <v/>
      </c>
      <c r="M723" s="42" t="str">
        <f>IF($A723="","",IF($J723="X",INDEX(NslpCepGroups!$I:$I,MATCH($C723,NslpCepGroups!$C:$C,0)),""))</f>
        <v/>
      </c>
      <c r="N723" s="46"/>
    </row>
    <row r="724" spans="1:14" x14ac:dyDescent="0.25">
      <c r="A724" s="25"/>
      <c r="B724" s="30" t="str">
        <f>IF($A724="","",INDEX('LEA-District wide'!$B:$B,MATCH($A724,'LEA-District wide'!$A:$A,0)))</f>
        <v/>
      </c>
      <c r="C724" s="26"/>
      <c r="D724" s="26"/>
      <c r="E724" s="6" t="str">
        <f>IF($A724="","",IFERROR(INDEX(CEPIdentifiedStudentsSummary!$D:$D,MATCH($C724,CEPIdentifiedStudentsSummary!$A:$A,0)),0))</f>
        <v/>
      </c>
      <c r="F724" s="6" t="str">
        <f>IF($A724="","",IFERROR(INDEX(CEPIdentifiedStudentsSummary!$C:$C,MATCH($C724,CEPIdentifiedStudentsSummary!$A:$A,0)),0))</f>
        <v/>
      </c>
      <c r="G724" s="5" t="str">
        <f t="shared" si="44"/>
        <v/>
      </c>
      <c r="H724" s="36" t="str">
        <f t="shared" si="42"/>
        <v/>
      </c>
      <c r="I724" s="36" t="str">
        <f t="shared" si="43"/>
        <v/>
      </c>
      <c r="J724" s="44" t="str">
        <f>IF(IFERROR(INDEX(NslpCepGroups!$E:$E,MATCH($C724,NslpCepGroups!$C:$C,0))="Special Assistance - CEP",FALSE),"X","")</f>
        <v/>
      </c>
      <c r="K724" s="42" t="str">
        <f>IF($A724="","",IF($J724="X",INDEX(NslpCepGroups!$H:$H,MATCH($C724,NslpCepGroups!$C:$C,0)),""))</f>
        <v/>
      </c>
      <c r="L724" s="42" t="str">
        <f>IF($A724="","",IF($J724="X",IF(INDEX(NslpCepGroups!$F:$F,MATCH($C724,NslpCepGroups!$C:$C,0))=0,"Indiv. site",INDEX(NslpCepGroups!$F:$F,MATCH($C724,NslpCepGroups!$C:$C,0))),""))</f>
        <v/>
      </c>
      <c r="M724" s="42" t="str">
        <f>IF($A724="","",IF($J724="X",INDEX(NslpCepGroups!$I:$I,MATCH($C724,NslpCepGroups!$C:$C,0)),""))</f>
        <v/>
      </c>
      <c r="N724" s="46"/>
    </row>
    <row r="725" spans="1:14" x14ac:dyDescent="0.25">
      <c r="A725" s="25"/>
      <c r="B725" s="30" t="str">
        <f>IF($A725="","",INDEX('LEA-District wide'!$B:$B,MATCH($A725,'LEA-District wide'!$A:$A,0)))</f>
        <v/>
      </c>
      <c r="C725" s="26"/>
      <c r="D725" s="26"/>
      <c r="E725" s="6" t="str">
        <f>IF($A725="","",IFERROR(INDEX(CEPIdentifiedStudentsSummary!$D:$D,MATCH($C725,CEPIdentifiedStudentsSummary!$A:$A,0)),0))</f>
        <v/>
      </c>
      <c r="F725" s="6" t="str">
        <f>IF($A725="","",IFERROR(INDEX(CEPIdentifiedStudentsSummary!$C:$C,MATCH($C725,CEPIdentifiedStudentsSummary!$A:$A,0)),0))</f>
        <v/>
      </c>
      <c r="G725" s="5" t="str">
        <f t="shared" si="44"/>
        <v/>
      </c>
      <c r="H725" s="36" t="str">
        <f t="shared" si="42"/>
        <v/>
      </c>
      <c r="I725" s="36" t="str">
        <f t="shared" si="43"/>
        <v/>
      </c>
      <c r="J725" s="44" t="str">
        <f>IF(IFERROR(INDEX(NslpCepGroups!$E:$E,MATCH($C725,NslpCepGroups!$C:$C,0))="Special Assistance - CEP",FALSE),"X","")</f>
        <v/>
      </c>
      <c r="K725" s="42" t="str">
        <f>IF($A725="","",IF($J725="X",INDEX(NslpCepGroups!$H:$H,MATCH($C725,NslpCepGroups!$C:$C,0)),""))</f>
        <v/>
      </c>
      <c r="L725" s="42" t="str">
        <f>IF($A725="","",IF($J725="X",IF(INDEX(NslpCepGroups!$F:$F,MATCH($C725,NslpCepGroups!$C:$C,0))=0,"Indiv. site",INDEX(NslpCepGroups!$F:$F,MATCH($C725,NslpCepGroups!$C:$C,0))),""))</f>
        <v/>
      </c>
      <c r="M725" s="42" t="str">
        <f>IF($A725="","",IF($J725="X",INDEX(NslpCepGroups!$I:$I,MATCH($C725,NslpCepGroups!$C:$C,0)),""))</f>
        <v/>
      </c>
      <c r="N725" s="46"/>
    </row>
    <row r="726" spans="1:14" x14ac:dyDescent="0.25">
      <c r="A726" s="25"/>
      <c r="B726" s="30" t="str">
        <f>IF($A726="","",INDEX('LEA-District wide'!$B:$B,MATCH($A726,'LEA-District wide'!$A:$A,0)))</f>
        <v/>
      </c>
      <c r="C726" s="26"/>
      <c r="D726" s="26"/>
      <c r="E726" s="6" t="str">
        <f>IF($A726="","",IFERROR(INDEX(CEPIdentifiedStudentsSummary!$D:$D,MATCH($C726,CEPIdentifiedStudentsSummary!$A:$A,0)),0))</f>
        <v/>
      </c>
      <c r="F726" s="6" t="str">
        <f>IF($A726="","",IFERROR(INDEX(CEPIdentifiedStudentsSummary!$C:$C,MATCH($C726,CEPIdentifiedStudentsSummary!$A:$A,0)),0))</f>
        <v/>
      </c>
      <c r="G726" s="5" t="str">
        <f t="shared" si="44"/>
        <v/>
      </c>
      <c r="H726" s="36" t="str">
        <f t="shared" si="42"/>
        <v/>
      </c>
      <c r="I726" s="36" t="str">
        <f t="shared" si="43"/>
        <v/>
      </c>
      <c r="J726" s="44" t="str">
        <f>IF(IFERROR(INDEX(NslpCepGroups!$E:$E,MATCH($C726,NslpCepGroups!$C:$C,0))="Special Assistance - CEP",FALSE),"X","")</f>
        <v/>
      </c>
      <c r="K726" s="42" t="str">
        <f>IF($A726="","",IF($J726="X",INDEX(NslpCepGroups!$H:$H,MATCH($C726,NslpCepGroups!$C:$C,0)),""))</f>
        <v/>
      </c>
      <c r="L726" s="42" t="str">
        <f>IF($A726="","",IF($J726="X",IF(INDEX(NslpCepGroups!$F:$F,MATCH($C726,NslpCepGroups!$C:$C,0))=0,"Indiv. site",INDEX(NslpCepGroups!$F:$F,MATCH($C726,NslpCepGroups!$C:$C,0))),""))</f>
        <v/>
      </c>
      <c r="M726" s="42" t="str">
        <f>IF($A726="","",IF($J726="X",INDEX(NslpCepGroups!$I:$I,MATCH($C726,NslpCepGroups!$C:$C,0)),""))</f>
        <v/>
      </c>
      <c r="N726" s="46"/>
    </row>
    <row r="727" spans="1:14" x14ac:dyDescent="0.25">
      <c r="A727" s="25"/>
      <c r="B727" s="30" t="str">
        <f>IF($A727="","",INDEX('LEA-District wide'!$B:$B,MATCH($A727,'LEA-District wide'!$A:$A,0)))</f>
        <v/>
      </c>
      <c r="C727" s="26"/>
      <c r="D727" s="26"/>
      <c r="E727" s="6" t="str">
        <f>IF($A727="","",IFERROR(INDEX(CEPIdentifiedStudentsSummary!$D:$D,MATCH($C727,CEPIdentifiedStudentsSummary!$A:$A,0)),0))</f>
        <v/>
      </c>
      <c r="F727" s="6" t="str">
        <f>IF($A727="","",IFERROR(INDEX(CEPIdentifiedStudentsSummary!$C:$C,MATCH($C727,CEPIdentifiedStudentsSummary!$A:$A,0)),0))</f>
        <v/>
      </c>
      <c r="G727" s="5" t="str">
        <f t="shared" si="44"/>
        <v/>
      </c>
      <c r="H727" s="36" t="str">
        <f t="shared" si="42"/>
        <v/>
      </c>
      <c r="I727" s="36" t="str">
        <f t="shared" si="43"/>
        <v/>
      </c>
      <c r="J727" s="44" t="str">
        <f>IF(IFERROR(INDEX(NslpCepGroups!$E:$E,MATCH($C727,NslpCepGroups!$C:$C,0))="Special Assistance - CEP",FALSE),"X","")</f>
        <v/>
      </c>
      <c r="K727" s="42" t="str">
        <f>IF($A727="","",IF($J727="X",INDEX(NslpCepGroups!$H:$H,MATCH($C727,NslpCepGroups!$C:$C,0)),""))</f>
        <v/>
      </c>
      <c r="L727" s="42" t="str">
        <f>IF($A727="","",IF($J727="X",IF(INDEX(NslpCepGroups!$F:$F,MATCH($C727,NslpCepGroups!$C:$C,0))=0,"Indiv. site",INDEX(NslpCepGroups!$F:$F,MATCH($C727,NslpCepGroups!$C:$C,0))),""))</f>
        <v/>
      </c>
      <c r="M727" s="42" t="str">
        <f>IF($A727="","",IF($J727="X",INDEX(NslpCepGroups!$I:$I,MATCH($C727,NslpCepGroups!$C:$C,0)),""))</f>
        <v/>
      </c>
      <c r="N727" s="46"/>
    </row>
    <row r="728" spans="1:14" x14ac:dyDescent="0.25">
      <c r="A728" s="25"/>
      <c r="B728" s="30" t="str">
        <f>IF($A728="","",INDEX('LEA-District wide'!$B:$B,MATCH($A728,'LEA-District wide'!$A:$A,0)))</f>
        <v/>
      </c>
      <c r="C728" s="26"/>
      <c r="D728" s="26"/>
      <c r="E728" s="6" t="str">
        <f>IF($A728="","",IFERROR(INDEX(CEPIdentifiedStudentsSummary!$D:$D,MATCH($C728,CEPIdentifiedStudentsSummary!$A:$A,0)),0))</f>
        <v/>
      </c>
      <c r="F728" s="6" t="str">
        <f>IF($A728="","",IFERROR(INDEX(CEPIdentifiedStudentsSummary!$C:$C,MATCH($C728,CEPIdentifiedStudentsSummary!$A:$A,0)),0))</f>
        <v/>
      </c>
      <c r="G728" s="5" t="str">
        <f t="shared" si="44"/>
        <v/>
      </c>
      <c r="H728" s="36" t="str">
        <f t="shared" si="42"/>
        <v/>
      </c>
      <c r="I728" s="36" t="str">
        <f t="shared" si="43"/>
        <v/>
      </c>
      <c r="J728" s="44" t="str">
        <f>IF(IFERROR(INDEX(NslpCepGroups!$E:$E,MATCH($C728,NslpCepGroups!$C:$C,0))="Special Assistance - CEP",FALSE),"X","")</f>
        <v/>
      </c>
      <c r="K728" s="42" t="str">
        <f>IF($A728="","",IF($J728="X",INDEX(NslpCepGroups!$H:$H,MATCH($C728,NslpCepGroups!$C:$C,0)),""))</f>
        <v/>
      </c>
      <c r="L728" s="42" t="str">
        <f>IF($A728="","",IF($J728="X",IF(INDEX(NslpCepGroups!$F:$F,MATCH($C728,NslpCepGroups!$C:$C,0))=0,"Indiv. site",INDEX(NslpCepGroups!$F:$F,MATCH($C728,NslpCepGroups!$C:$C,0))),""))</f>
        <v/>
      </c>
      <c r="M728" s="42" t="str">
        <f>IF($A728="","",IF($J728="X",INDEX(NslpCepGroups!$I:$I,MATCH($C728,NslpCepGroups!$C:$C,0)),""))</f>
        <v/>
      </c>
      <c r="N728" s="46"/>
    </row>
    <row r="729" spans="1:14" x14ac:dyDescent="0.25">
      <c r="A729" s="25"/>
      <c r="B729" s="30" t="str">
        <f>IF($A729="","",INDEX('LEA-District wide'!$B:$B,MATCH($A729,'LEA-District wide'!$A:$A,0)))</f>
        <v/>
      </c>
      <c r="C729" s="26"/>
      <c r="D729" s="26"/>
      <c r="E729" s="6" t="str">
        <f>IF($A729="","",IFERROR(INDEX(CEPIdentifiedStudentsSummary!$D:$D,MATCH($C729,CEPIdentifiedStudentsSummary!$A:$A,0)),0))</f>
        <v/>
      </c>
      <c r="F729" s="6" t="str">
        <f>IF($A729="","",IFERROR(INDEX(CEPIdentifiedStudentsSummary!$C:$C,MATCH($C729,CEPIdentifiedStudentsSummary!$A:$A,0)),0))</f>
        <v/>
      </c>
      <c r="G729" s="5" t="str">
        <f t="shared" si="44"/>
        <v/>
      </c>
      <c r="H729" s="36" t="str">
        <f t="shared" si="42"/>
        <v/>
      </c>
      <c r="I729" s="36" t="str">
        <f t="shared" si="43"/>
        <v/>
      </c>
      <c r="J729" s="44" t="str">
        <f>IF(IFERROR(INDEX(NslpCepGroups!$E:$E,MATCH($C729,NslpCepGroups!$C:$C,0))="Special Assistance - CEP",FALSE),"X","")</f>
        <v/>
      </c>
      <c r="K729" s="42" t="str">
        <f>IF($A729="","",IF($J729="X",INDEX(NslpCepGroups!$H:$H,MATCH($C729,NslpCepGroups!$C:$C,0)),""))</f>
        <v/>
      </c>
      <c r="L729" s="42" t="str">
        <f>IF($A729="","",IF($J729="X",IF(INDEX(NslpCepGroups!$F:$F,MATCH($C729,NslpCepGroups!$C:$C,0))=0,"Indiv. site",INDEX(NslpCepGroups!$F:$F,MATCH($C729,NslpCepGroups!$C:$C,0))),""))</f>
        <v/>
      </c>
      <c r="M729" s="42" t="str">
        <f>IF($A729="","",IF($J729="X",INDEX(NslpCepGroups!$I:$I,MATCH($C729,NslpCepGroups!$C:$C,0)),""))</f>
        <v/>
      </c>
      <c r="N729" s="46"/>
    </row>
    <row r="730" spans="1:14" x14ac:dyDescent="0.25">
      <c r="A730" s="25"/>
      <c r="B730" s="30" t="str">
        <f>IF($A730="","",INDEX('LEA-District wide'!$B:$B,MATCH($A730,'LEA-District wide'!$A:$A,0)))</f>
        <v/>
      </c>
      <c r="C730" s="26"/>
      <c r="D730" s="26"/>
      <c r="E730" s="6" t="str">
        <f>IF($A730="","",IFERROR(INDEX(CEPIdentifiedStudentsSummary!$D:$D,MATCH($C730,CEPIdentifiedStudentsSummary!$A:$A,0)),0))</f>
        <v/>
      </c>
      <c r="F730" s="6" t="str">
        <f>IF($A730="","",IFERROR(INDEX(CEPIdentifiedStudentsSummary!$C:$C,MATCH($C730,CEPIdentifiedStudentsSummary!$A:$A,0)),0))</f>
        <v/>
      </c>
      <c r="G730" s="5" t="str">
        <f t="shared" si="44"/>
        <v/>
      </c>
      <c r="H730" s="36" t="str">
        <f t="shared" si="42"/>
        <v/>
      </c>
      <c r="I730" s="36" t="str">
        <f t="shared" si="43"/>
        <v/>
      </c>
      <c r="J730" s="44" t="str">
        <f>IF(IFERROR(INDEX(NslpCepGroups!$E:$E,MATCH($C730,NslpCepGroups!$C:$C,0))="Special Assistance - CEP",FALSE),"X","")</f>
        <v/>
      </c>
      <c r="K730" s="42" t="str">
        <f>IF($A730="","",IF($J730="X",INDEX(NslpCepGroups!$H:$H,MATCH($C730,NslpCepGroups!$C:$C,0)),""))</f>
        <v/>
      </c>
      <c r="L730" s="42" t="str">
        <f>IF($A730="","",IF($J730="X",IF(INDEX(NslpCepGroups!$F:$F,MATCH($C730,NslpCepGroups!$C:$C,0))=0,"Indiv. site",INDEX(NslpCepGroups!$F:$F,MATCH($C730,NslpCepGroups!$C:$C,0))),""))</f>
        <v/>
      </c>
      <c r="M730" s="42" t="str">
        <f>IF($A730="","",IF($J730="X",INDEX(NslpCepGroups!$I:$I,MATCH($C730,NslpCepGroups!$C:$C,0)),""))</f>
        <v/>
      </c>
      <c r="N730" s="46"/>
    </row>
    <row r="731" spans="1:14" x14ac:dyDescent="0.25">
      <c r="A731" s="25"/>
      <c r="B731" s="30" t="str">
        <f>IF($A731="","",INDEX('LEA-District wide'!$B:$B,MATCH($A731,'LEA-District wide'!$A:$A,0)))</f>
        <v/>
      </c>
      <c r="C731" s="26"/>
      <c r="D731" s="26"/>
      <c r="E731" s="6" t="str">
        <f>IF($A731="","",IFERROR(INDEX(CEPIdentifiedStudentsSummary!$D:$D,MATCH($C731,CEPIdentifiedStudentsSummary!$A:$A,0)),0))</f>
        <v/>
      </c>
      <c r="F731" s="6" t="str">
        <f>IF($A731="","",IFERROR(INDEX(CEPIdentifiedStudentsSummary!$C:$C,MATCH($C731,CEPIdentifiedStudentsSummary!$A:$A,0)),0))</f>
        <v/>
      </c>
      <c r="G731" s="5" t="str">
        <f t="shared" si="44"/>
        <v/>
      </c>
      <c r="H731" s="36" t="str">
        <f t="shared" si="42"/>
        <v/>
      </c>
      <c r="I731" s="36" t="str">
        <f t="shared" si="43"/>
        <v/>
      </c>
      <c r="J731" s="44" t="str">
        <f>IF(IFERROR(INDEX(NslpCepGroups!$E:$E,MATCH($C731,NslpCepGroups!$C:$C,0))="Special Assistance - CEP",FALSE),"X","")</f>
        <v/>
      </c>
      <c r="K731" s="42" t="str">
        <f>IF($A731="","",IF($J731="X",INDEX(NslpCepGroups!$H:$H,MATCH($C731,NslpCepGroups!$C:$C,0)),""))</f>
        <v/>
      </c>
      <c r="L731" s="42" t="str">
        <f>IF($A731="","",IF($J731="X",IF(INDEX(NslpCepGroups!$F:$F,MATCH($C731,NslpCepGroups!$C:$C,0))=0,"Indiv. site",INDEX(NslpCepGroups!$F:$F,MATCH($C731,NslpCepGroups!$C:$C,0))),""))</f>
        <v/>
      </c>
      <c r="M731" s="42" t="str">
        <f>IF($A731="","",IF($J731="X",INDEX(NslpCepGroups!$I:$I,MATCH($C731,NslpCepGroups!$C:$C,0)),""))</f>
        <v/>
      </c>
      <c r="N731" s="46"/>
    </row>
    <row r="732" spans="1:14" x14ac:dyDescent="0.25">
      <c r="A732" s="25"/>
      <c r="B732" s="30" t="str">
        <f>IF($A732="","",INDEX('LEA-District wide'!$B:$B,MATCH($A732,'LEA-District wide'!$A:$A,0)))</f>
        <v/>
      </c>
      <c r="C732" s="26"/>
      <c r="D732" s="26"/>
      <c r="E732" s="6" t="str">
        <f>IF($A732="","",IFERROR(INDEX(CEPIdentifiedStudentsSummary!$D:$D,MATCH($C732,CEPIdentifiedStudentsSummary!$A:$A,0)),0))</f>
        <v/>
      </c>
      <c r="F732" s="6" t="str">
        <f>IF($A732="","",IFERROR(INDEX(CEPIdentifiedStudentsSummary!$C:$C,MATCH($C732,CEPIdentifiedStudentsSummary!$A:$A,0)),0))</f>
        <v/>
      </c>
      <c r="G732" s="5" t="str">
        <f t="shared" si="44"/>
        <v/>
      </c>
      <c r="H732" s="36" t="str">
        <f t="shared" si="42"/>
        <v/>
      </c>
      <c r="I732" s="36" t="str">
        <f t="shared" si="43"/>
        <v/>
      </c>
      <c r="J732" s="44" t="str">
        <f>IF(IFERROR(INDEX(NslpCepGroups!$E:$E,MATCH($C732,NslpCepGroups!$C:$C,0))="Special Assistance - CEP",FALSE),"X","")</f>
        <v/>
      </c>
      <c r="K732" s="42" t="str">
        <f>IF($A732="","",IF($J732="X",INDEX(NslpCepGroups!$H:$H,MATCH($C732,NslpCepGroups!$C:$C,0)),""))</f>
        <v/>
      </c>
      <c r="L732" s="42" t="str">
        <f>IF($A732="","",IF($J732="X",IF(INDEX(NslpCepGroups!$F:$F,MATCH($C732,NslpCepGroups!$C:$C,0))=0,"Indiv. site",INDEX(NslpCepGroups!$F:$F,MATCH($C732,NslpCepGroups!$C:$C,0))),""))</f>
        <v/>
      </c>
      <c r="M732" s="42" t="str">
        <f>IF($A732="","",IF($J732="X",INDEX(NslpCepGroups!$I:$I,MATCH($C732,NslpCepGroups!$C:$C,0)),""))</f>
        <v/>
      </c>
      <c r="N732" s="46"/>
    </row>
    <row r="733" spans="1:14" x14ac:dyDescent="0.25">
      <c r="A733" s="25"/>
      <c r="B733" s="30" t="str">
        <f>IF($A733="","",INDEX('LEA-District wide'!$B:$B,MATCH($A733,'LEA-District wide'!$A:$A,0)))</f>
        <v/>
      </c>
      <c r="C733" s="26"/>
      <c r="D733" s="26"/>
      <c r="E733" s="6" t="str">
        <f>IF($A733="","",IFERROR(INDEX(CEPIdentifiedStudentsSummary!$D:$D,MATCH($C733,CEPIdentifiedStudentsSummary!$A:$A,0)),0))</f>
        <v/>
      </c>
      <c r="F733" s="6" t="str">
        <f>IF($A733="","",IFERROR(INDEX(CEPIdentifiedStudentsSummary!$C:$C,MATCH($C733,CEPIdentifiedStudentsSummary!$A:$A,0)),0))</f>
        <v/>
      </c>
      <c r="G733" s="5" t="str">
        <f t="shared" si="44"/>
        <v/>
      </c>
      <c r="H733" s="36" t="str">
        <f t="shared" si="42"/>
        <v/>
      </c>
      <c r="I733" s="36" t="str">
        <f t="shared" si="43"/>
        <v/>
      </c>
      <c r="J733" s="44" t="str">
        <f>IF(IFERROR(INDEX(NslpCepGroups!$E:$E,MATCH($C733,NslpCepGroups!$C:$C,0))="Special Assistance - CEP",FALSE),"X","")</f>
        <v/>
      </c>
      <c r="K733" s="42" t="str">
        <f>IF($A733="","",IF($J733="X",INDEX(NslpCepGroups!$H:$H,MATCH($C733,NslpCepGroups!$C:$C,0)),""))</f>
        <v/>
      </c>
      <c r="L733" s="42" t="str">
        <f>IF($A733="","",IF($J733="X",IF(INDEX(NslpCepGroups!$F:$F,MATCH($C733,NslpCepGroups!$C:$C,0))=0,"Indiv. site",INDEX(NslpCepGroups!$F:$F,MATCH($C733,NslpCepGroups!$C:$C,0))),""))</f>
        <v/>
      </c>
      <c r="M733" s="42" t="str">
        <f>IF($A733="","",IF($J733="X",INDEX(NslpCepGroups!$I:$I,MATCH($C733,NslpCepGroups!$C:$C,0)),""))</f>
        <v/>
      </c>
      <c r="N733" s="46"/>
    </row>
    <row r="734" spans="1:14" x14ac:dyDescent="0.25">
      <c r="A734" s="25"/>
      <c r="B734" s="30" t="str">
        <f>IF($A734="","",INDEX('LEA-District wide'!$B:$B,MATCH($A734,'LEA-District wide'!$A:$A,0)))</f>
        <v/>
      </c>
      <c r="C734" s="26"/>
      <c r="D734" s="26"/>
      <c r="E734" s="6" t="str">
        <f>IF($A734="","",IFERROR(INDEX(CEPIdentifiedStudentsSummary!$D:$D,MATCH($C734,CEPIdentifiedStudentsSummary!$A:$A,0)),0))</f>
        <v/>
      </c>
      <c r="F734" s="6" t="str">
        <f>IF($A734="","",IFERROR(INDEX(CEPIdentifiedStudentsSummary!$C:$C,MATCH($C734,CEPIdentifiedStudentsSummary!$A:$A,0)),0))</f>
        <v/>
      </c>
      <c r="G734" s="5" t="str">
        <f t="shared" si="44"/>
        <v/>
      </c>
      <c r="H734" s="36" t="str">
        <f t="shared" si="42"/>
        <v/>
      </c>
      <c r="I734" s="36" t="str">
        <f t="shared" si="43"/>
        <v/>
      </c>
      <c r="J734" s="44" t="str">
        <f>IF(IFERROR(INDEX(NslpCepGroups!$E:$E,MATCH($C734,NslpCepGroups!$C:$C,0))="Special Assistance - CEP",FALSE),"X","")</f>
        <v/>
      </c>
      <c r="K734" s="42" t="str">
        <f>IF($A734="","",IF($J734="X",INDEX(NslpCepGroups!$H:$H,MATCH($C734,NslpCepGroups!$C:$C,0)),""))</f>
        <v/>
      </c>
      <c r="L734" s="42" t="str">
        <f>IF($A734="","",IF($J734="X",IF(INDEX(NslpCepGroups!$F:$F,MATCH($C734,NslpCepGroups!$C:$C,0))=0,"Indiv. site",INDEX(NslpCepGroups!$F:$F,MATCH($C734,NslpCepGroups!$C:$C,0))),""))</f>
        <v/>
      </c>
      <c r="M734" s="42" t="str">
        <f>IF($A734="","",IF($J734="X",INDEX(NslpCepGroups!$I:$I,MATCH($C734,NslpCepGroups!$C:$C,0)),""))</f>
        <v/>
      </c>
      <c r="N734" s="46"/>
    </row>
    <row r="735" spans="1:14" x14ac:dyDescent="0.25">
      <c r="A735" s="25"/>
      <c r="B735" s="30" t="str">
        <f>IF($A735="","",INDEX('LEA-District wide'!$B:$B,MATCH($A735,'LEA-District wide'!$A:$A,0)))</f>
        <v/>
      </c>
      <c r="C735" s="26"/>
      <c r="D735" s="26"/>
      <c r="E735" s="6" t="str">
        <f>IF($A735="","",IFERROR(INDEX(CEPIdentifiedStudentsSummary!$D:$D,MATCH($C735,CEPIdentifiedStudentsSummary!$A:$A,0)),0))</f>
        <v/>
      </c>
      <c r="F735" s="6" t="str">
        <f>IF($A735="","",IFERROR(INDEX(CEPIdentifiedStudentsSummary!$C:$C,MATCH($C735,CEPIdentifiedStudentsSummary!$A:$A,0)),0))</f>
        <v/>
      </c>
      <c r="G735" s="5" t="str">
        <f t="shared" si="44"/>
        <v/>
      </c>
      <c r="H735" s="36" t="str">
        <f t="shared" si="42"/>
        <v/>
      </c>
      <c r="I735" s="36" t="str">
        <f t="shared" si="43"/>
        <v/>
      </c>
      <c r="J735" s="44" t="str">
        <f>IF(IFERROR(INDEX(NslpCepGroups!$E:$E,MATCH($C735,NslpCepGroups!$C:$C,0))="Special Assistance - CEP",FALSE),"X","")</f>
        <v/>
      </c>
      <c r="K735" s="42" t="str">
        <f>IF($A735="","",IF($J735="X",INDEX(NslpCepGroups!$H:$H,MATCH($C735,NslpCepGroups!$C:$C,0)),""))</f>
        <v/>
      </c>
      <c r="L735" s="42" t="str">
        <f>IF($A735="","",IF($J735="X",IF(INDEX(NslpCepGroups!$F:$F,MATCH($C735,NslpCepGroups!$C:$C,0))=0,"Indiv. site",INDEX(NslpCepGroups!$F:$F,MATCH($C735,NslpCepGroups!$C:$C,0))),""))</f>
        <v/>
      </c>
      <c r="M735" s="42" t="str">
        <f>IF($A735="","",IF($J735="X",INDEX(NslpCepGroups!$I:$I,MATCH($C735,NslpCepGroups!$C:$C,0)),""))</f>
        <v/>
      </c>
      <c r="N735" s="46"/>
    </row>
    <row r="736" spans="1:14" x14ac:dyDescent="0.25">
      <c r="A736" s="25"/>
      <c r="B736" s="30" t="str">
        <f>IF($A736="","",INDEX('LEA-District wide'!$B:$B,MATCH($A736,'LEA-District wide'!$A:$A,0)))</f>
        <v/>
      </c>
      <c r="C736" s="26"/>
      <c r="D736" s="26"/>
      <c r="E736" s="6" t="str">
        <f>IF($A736="","",IFERROR(INDEX(CEPIdentifiedStudentsSummary!$D:$D,MATCH($C736,CEPIdentifiedStudentsSummary!$A:$A,0)),0))</f>
        <v/>
      </c>
      <c r="F736" s="6" t="str">
        <f>IF($A736="","",IFERROR(INDEX(CEPIdentifiedStudentsSummary!$C:$C,MATCH($C736,CEPIdentifiedStudentsSummary!$A:$A,0)),0))</f>
        <v/>
      </c>
      <c r="G736" s="5" t="str">
        <f t="shared" si="44"/>
        <v/>
      </c>
      <c r="H736" s="36" t="str">
        <f t="shared" si="42"/>
        <v/>
      </c>
      <c r="I736" s="36" t="str">
        <f t="shared" si="43"/>
        <v/>
      </c>
      <c r="J736" s="44" t="str">
        <f>IF(IFERROR(INDEX(NslpCepGroups!$E:$E,MATCH($C736,NslpCepGroups!$C:$C,0))="Special Assistance - CEP",FALSE),"X","")</f>
        <v/>
      </c>
      <c r="K736" s="42" t="str">
        <f>IF($A736="","",IF($J736="X",INDEX(NslpCepGroups!$H:$H,MATCH($C736,NslpCepGroups!$C:$C,0)),""))</f>
        <v/>
      </c>
      <c r="L736" s="42" t="str">
        <f>IF($A736="","",IF($J736="X",IF(INDEX(NslpCepGroups!$F:$F,MATCH($C736,NslpCepGroups!$C:$C,0))=0,"Indiv. site",INDEX(NslpCepGroups!$F:$F,MATCH($C736,NslpCepGroups!$C:$C,0))),""))</f>
        <v/>
      </c>
      <c r="M736" s="42" t="str">
        <f>IF($A736="","",IF($J736="X",INDEX(NslpCepGroups!$I:$I,MATCH($C736,NslpCepGroups!$C:$C,0)),""))</f>
        <v/>
      </c>
      <c r="N736" s="46"/>
    </row>
    <row r="737" spans="1:14" x14ac:dyDescent="0.25">
      <c r="A737" s="25"/>
      <c r="B737" s="30" t="str">
        <f>IF($A737="","",INDEX('LEA-District wide'!$B:$B,MATCH($A737,'LEA-District wide'!$A:$A,0)))</f>
        <v/>
      </c>
      <c r="C737" s="26"/>
      <c r="D737" s="26"/>
      <c r="E737" s="6" t="str">
        <f>IF($A737="","",IFERROR(INDEX(CEPIdentifiedStudentsSummary!$D:$D,MATCH($C737,CEPIdentifiedStudentsSummary!$A:$A,0)),0))</f>
        <v/>
      </c>
      <c r="F737" s="6" t="str">
        <f>IF($A737="","",IFERROR(INDEX(CEPIdentifiedStudentsSummary!$C:$C,MATCH($C737,CEPIdentifiedStudentsSummary!$A:$A,0)),0))</f>
        <v/>
      </c>
      <c r="G737" s="5" t="str">
        <f t="shared" si="44"/>
        <v/>
      </c>
      <c r="H737" s="36" t="str">
        <f t="shared" si="42"/>
        <v/>
      </c>
      <c r="I737" s="36" t="str">
        <f t="shared" si="43"/>
        <v/>
      </c>
      <c r="J737" s="44" t="str">
        <f>IF(IFERROR(INDEX(NslpCepGroups!$E:$E,MATCH($C737,NslpCepGroups!$C:$C,0))="Special Assistance - CEP",FALSE),"X","")</f>
        <v/>
      </c>
      <c r="K737" s="42" t="str">
        <f>IF($A737="","",IF($J737="X",INDEX(NslpCepGroups!$H:$H,MATCH($C737,NslpCepGroups!$C:$C,0)),""))</f>
        <v/>
      </c>
      <c r="L737" s="42" t="str">
        <f>IF($A737="","",IF($J737="X",IF(INDEX(NslpCepGroups!$F:$F,MATCH($C737,NslpCepGroups!$C:$C,0))=0,"Indiv. site",INDEX(NslpCepGroups!$F:$F,MATCH($C737,NslpCepGroups!$C:$C,0))),""))</f>
        <v/>
      </c>
      <c r="M737" s="42" t="str">
        <f>IF($A737="","",IF($J737="X",INDEX(NslpCepGroups!$I:$I,MATCH($C737,NslpCepGroups!$C:$C,0)),""))</f>
        <v/>
      </c>
      <c r="N737" s="46"/>
    </row>
    <row r="738" spans="1:14" x14ac:dyDescent="0.25">
      <c r="A738" s="25"/>
      <c r="B738" s="30" t="str">
        <f>IF($A738="","",INDEX('LEA-District wide'!$B:$B,MATCH($A738,'LEA-District wide'!$A:$A,0)))</f>
        <v/>
      </c>
      <c r="C738" s="26"/>
      <c r="D738" s="26"/>
      <c r="E738" s="6" t="str">
        <f>IF($A738="","",IFERROR(INDEX(CEPIdentifiedStudentsSummary!$D:$D,MATCH($C738,CEPIdentifiedStudentsSummary!$A:$A,0)),0))</f>
        <v/>
      </c>
      <c r="F738" s="6" t="str">
        <f>IF($A738="","",IFERROR(INDEX(CEPIdentifiedStudentsSummary!$C:$C,MATCH($C738,CEPIdentifiedStudentsSummary!$A:$A,0)),0))</f>
        <v/>
      </c>
      <c r="G738" s="5" t="str">
        <f t="shared" si="44"/>
        <v/>
      </c>
      <c r="H738" s="36" t="str">
        <f t="shared" si="42"/>
        <v/>
      </c>
      <c r="I738" s="36" t="str">
        <f t="shared" si="43"/>
        <v/>
      </c>
      <c r="J738" s="44" t="str">
        <f>IF(IFERROR(INDEX(NslpCepGroups!$E:$E,MATCH($C738,NslpCepGroups!$C:$C,0))="Special Assistance - CEP",FALSE),"X","")</f>
        <v/>
      </c>
      <c r="K738" s="42" t="str">
        <f>IF($A738="","",IF($J738="X",INDEX(NslpCepGroups!$H:$H,MATCH($C738,NslpCepGroups!$C:$C,0)),""))</f>
        <v/>
      </c>
      <c r="L738" s="42" t="str">
        <f>IF($A738="","",IF($J738="X",IF(INDEX(NslpCepGroups!$F:$F,MATCH($C738,NslpCepGroups!$C:$C,0))=0,"Indiv. site",INDEX(NslpCepGroups!$F:$F,MATCH($C738,NslpCepGroups!$C:$C,0))),""))</f>
        <v/>
      </c>
      <c r="M738" s="42" t="str">
        <f>IF($A738="","",IF($J738="X",INDEX(NslpCepGroups!$I:$I,MATCH($C738,NslpCepGroups!$C:$C,0)),""))</f>
        <v/>
      </c>
      <c r="N738" s="46"/>
    </row>
    <row r="739" spans="1:14" x14ac:dyDescent="0.25">
      <c r="A739" s="25"/>
      <c r="B739" s="30" t="str">
        <f>IF($A739="","",INDEX('LEA-District wide'!$B:$B,MATCH($A739,'LEA-District wide'!$A:$A,0)))</f>
        <v/>
      </c>
      <c r="C739" s="26"/>
      <c r="D739" s="26"/>
      <c r="E739" s="6" t="str">
        <f>IF($A739="","",IFERROR(INDEX(CEPIdentifiedStudentsSummary!$D:$D,MATCH($C739,CEPIdentifiedStudentsSummary!$A:$A,0)),0))</f>
        <v/>
      </c>
      <c r="F739" s="6" t="str">
        <f>IF($A739="","",IFERROR(INDEX(CEPIdentifiedStudentsSummary!$C:$C,MATCH($C739,CEPIdentifiedStudentsSummary!$A:$A,0)),0))</f>
        <v/>
      </c>
      <c r="G739" s="5" t="str">
        <f t="shared" si="44"/>
        <v/>
      </c>
      <c r="H739" s="36" t="str">
        <f t="shared" si="42"/>
        <v/>
      </c>
      <c r="I739" s="36" t="str">
        <f t="shared" si="43"/>
        <v/>
      </c>
      <c r="J739" s="44" t="str">
        <f>IF(IFERROR(INDEX(NslpCepGroups!$E:$E,MATCH($C739,NslpCepGroups!$C:$C,0))="Special Assistance - CEP",FALSE),"X","")</f>
        <v/>
      </c>
      <c r="K739" s="42" t="str">
        <f>IF($A739="","",IF($J739="X",INDEX(NslpCepGroups!$H:$H,MATCH($C739,NslpCepGroups!$C:$C,0)),""))</f>
        <v/>
      </c>
      <c r="L739" s="42" t="str">
        <f>IF($A739="","",IF($J739="X",IF(INDEX(NslpCepGroups!$F:$F,MATCH($C739,NslpCepGroups!$C:$C,0))=0,"Indiv. site",INDEX(NslpCepGroups!$F:$F,MATCH($C739,NslpCepGroups!$C:$C,0))),""))</f>
        <v/>
      </c>
      <c r="M739" s="42" t="str">
        <f>IF($A739="","",IF($J739="X",INDEX(NslpCepGroups!$I:$I,MATCH($C739,NslpCepGroups!$C:$C,0)),""))</f>
        <v/>
      </c>
      <c r="N739" s="46"/>
    </row>
    <row r="740" spans="1:14" x14ac:dyDescent="0.25">
      <c r="A740" s="25"/>
      <c r="B740" s="30" t="str">
        <f>IF($A740="","",INDEX('LEA-District wide'!$B:$B,MATCH($A740,'LEA-District wide'!$A:$A,0)))</f>
        <v/>
      </c>
      <c r="C740" s="26"/>
      <c r="D740" s="26"/>
      <c r="E740" s="6" t="str">
        <f>IF($A740="","",IFERROR(INDEX(CEPIdentifiedStudentsSummary!$D:$D,MATCH($C740,CEPIdentifiedStudentsSummary!$A:$A,0)),0))</f>
        <v/>
      </c>
      <c r="F740" s="6" t="str">
        <f>IF($A740="","",IFERROR(INDEX(CEPIdentifiedStudentsSummary!$C:$C,MATCH($C740,CEPIdentifiedStudentsSummary!$A:$A,0)),0))</f>
        <v/>
      </c>
      <c r="G740" s="5" t="str">
        <f t="shared" si="44"/>
        <v/>
      </c>
      <c r="H740" s="36" t="str">
        <f t="shared" si="42"/>
        <v/>
      </c>
      <c r="I740" s="36" t="str">
        <f t="shared" si="43"/>
        <v/>
      </c>
      <c r="J740" s="44" t="str">
        <f>IF(IFERROR(INDEX(NslpCepGroups!$E:$E,MATCH($C740,NslpCepGroups!$C:$C,0))="Special Assistance - CEP",FALSE),"X","")</f>
        <v/>
      </c>
      <c r="K740" s="42" t="str">
        <f>IF($A740="","",IF($J740="X",INDEX(NslpCepGroups!$H:$H,MATCH($C740,NslpCepGroups!$C:$C,0)),""))</f>
        <v/>
      </c>
      <c r="L740" s="42" t="str">
        <f>IF($A740="","",IF($J740="X",IF(INDEX(NslpCepGroups!$F:$F,MATCH($C740,NslpCepGroups!$C:$C,0))=0,"Indiv. site",INDEX(NslpCepGroups!$F:$F,MATCH($C740,NslpCepGroups!$C:$C,0))),""))</f>
        <v/>
      </c>
      <c r="M740" s="42" t="str">
        <f>IF($A740="","",IF($J740="X",INDEX(NslpCepGroups!$I:$I,MATCH($C740,NslpCepGroups!$C:$C,0)),""))</f>
        <v/>
      </c>
      <c r="N740" s="46"/>
    </row>
    <row r="741" spans="1:14" x14ac:dyDescent="0.25">
      <c r="A741" s="25"/>
      <c r="B741" s="30" t="str">
        <f>IF($A741="","",INDEX('LEA-District wide'!$B:$B,MATCH($A741,'LEA-District wide'!$A:$A,0)))</f>
        <v/>
      </c>
      <c r="C741" s="26"/>
      <c r="D741" s="26"/>
      <c r="E741" s="6" t="str">
        <f>IF($A741="","",IFERROR(INDEX(CEPIdentifiedStudentsSummary!$D:$D,MATCH($C741,CEPIdentifiedStudentsSummary!$A:$A,0)),0))</f>
        <v/>
      </c>
      <c r="F741" s="6" t="str">
        <f>IF($A741="","",IFERROR(INDEX(CEPIdentifiedStudentsSummary!$C:$C,MATCH($C741,CEPIdentifiedStudentsSummary!$A:$A,0)),0))</f>
        <v/>
      </c>
      <c r="G741" s="5" t="str">
        <f t="shared" si="44"/>
        <v/>
      </c>
      <c r="H741" s="36" t="str">
        <f t="shared" si="42"/>
        <v/>
      </c>
      <c r="I741" s="36" t="str">
        <f t="shared" si="43"/>
        <v/>
      </c>
      <c r="J741" s="44" t="str">
        <f>IF(IFERROR(INDEX(NslpCepGroups!$E:$E,MATCH($C741,NslpCepGroups!$C:$C,0))="Special Assistance - CEP",FALSE),"X","")</f>
        <v/>
      </c>
      <c r="K741" s="42" t="str">
        <f>IF($A741="","",IF($J741="X",INDEX(NslpCepGroups!$H:$H,MATCH($C741,NslpCepGroups!$C:$C,0)),""))</f>
        <v/>
      </c>
      <c r="L741" s="42" t="str">
        <f>IF($A741="","",IF($J741="X",IF(INDEX(NslpCepGroups!$F:$F,MATCH($C741,NslpCepGroups!$C:$C,0))=0,"Indiv. site",INDEX(NslpCepGroups!$F:$F,MATCH($C741,NslpCepGroups!$C:$C,0))),""))</f>
        <v/>
      </c>
      <c r="M741" s="42" t="str">
        <f>IF($A741="","",IF($J741="X",INDEX(NslpCepGroups!$I:$I,MATCH($C741,NslpCepGroups!$C:$C,0)),""))</f>
        <v/>
      </c>
      <c r="N741" s="46"/>
    </row>
    <row r="742" spans="1:14" x14ac:dyDescent="0.25">
      <c r="A742" s="25"/>
      <c r="B742" s="30" t="str">
        <f>IF($A742="","",INDEX('LEA-District wide'!$B:$B,MATCH($A742,'LEA-District wide'!$A:$A,0)))</f>
        <v/>
      </c>
      <c r="C742" s="26"/>
      <c r="D742" s="26"/>
      <c r="E742" s="6" t="str">
        <f>IF($A742="","",IFERROR(INDEX(CEPIdentifiedStudentsSummary!$D:$D,MATCH($C742,CEPIdentifiedStudentsSummary!$A:$A,0)),0))</f>
        <v/>
      </c>
      <c r="F742" s="6" t="str">
        <f>IF($A742="","",IFERROR(INDEX(CEPIdentifiedStudentsSummary!$C:$C,MATCH($C742,CEPIdentifiedStudentsSummary!$A:$A,0)),0))</f>
        <v/>
      </c>
      <c r="G742" s="5" t="str">
        <f t="shared" si="44"/>
        <v/>
      </c>
      <c r="H742" s="36" t="str">
        <f t="shared" si="42"/>
        <v/>
      </c>
      <c r="I742" s="36" t="str">
        <f t="shared" si="43"/>
        <v/>
      </c>
      <c r="J742" s="44" t="str">
        <f>IF(IFERROR(INDEX(NslpCepGroups!$E:$E,MATCH($C742,NslpCepGroups!$C:$C,0))="Special Assistance - CEP",FALSE),"X","")</f>
        <v/>
      </c>
      <c r="K742" s="42" t="str">
        <f>IF($A742="","",IF($J742="X",INDEX(NslpCepGroups!$H:$H,MATCH($C742,NslpCepGroups!$C:$C,0)),""))</f>
        <v/>
      </c>
      <c r="L742" s="42" t="str">
        <f>IF($A742="","",IF($J742="X",IF(INDEX(NslpCepGroups!$F:$F,MATCH($C742,NslpCepGroups!$C:$C,0))=0,"Indiv. site",INDEX(NslpCepGroups!$F:$F,MATCH($C742,NslpCepGroups!$C:$C,0))),""))</f>
        <v/>
      </c>
      <c r="M742" s="42" t="str">
        <f>IF($A742="","",IF($J742="X",INDEX(NslpCepGroups!$I:$I,MATCH($C742,NslpCepGroups!$C:$C,0)),""))</f>
        <v/>
      </c>
      <c r="N742" s="46"/>
    </row>
    <row r="743" spans="1:14" x14ac:dyDescent="0.25">
      <c r="A743" s="25"/>
      <c r="B743" s="30" t="str">
        <f>IF($A743="","",INDEX('LEA-District wide'!$B:$B,MATCH($A743,'LEA-District wide'!$A:$A,0)))</f>
        <v/>
      </c>
      <c r="C743" s="26"/>
      <c r="D743" s="26"/>
      <c r="E743" s="6" t="str">
        <f>IF($A743="","",IFERROR(INDEX(CEPIdentifiedStudentsSummary!$D:$D,MATCH($C743,CEPIdentifiedStudentsSummary!$A:$A,0)),0))</f>
        <v/>
      </c>
      <c r="F743" s="6" t="str">
        <f>IF($A743="","",IFERROR(INDEX(CEPIdentifiedStudentsSummary!$C:$C,MATCH($C743,CEPIdentifiedStudentsSummary!$A:$A,0)),0))</f>
        <v/>
      </c>
      <c r="G743" s="5" t="str">
        <f t="shared" si="44"/>
        <v/>
      </c>
      <c r="H743" s="36" t="str">
        <f t="shared" si="42"/>
        <v/>
      </c>
      <c r="I743" s="36" t="str">
        <f t="shared" si="43"/>
        <v/>
      </c>
      <c r="J743" s="44" t="str">
        <f>IF(IFERROR(INDEX(NslpCepGroups!$E:$E,MATCH($C743,NslpCepGroups!$C:$C,0))="Special Assistance - CEP",FALSE),"X","")</f>
        <v/>
      </c>
      <c r="K743" s="42" t="str">
        <f>IF($A743="","",IF($J743="X",INDEX(NslpCepGroups!$H:$H,MATCH($C743,NslpCepGroups!$C:$C,0)),""))</f>
        <v/>
      </c>
      <c r="L743" s="42" t="str">
        <f>IF($A743="","",IF($J743="X",IF(INDEX(NslpCepGroups!$F:$F,MATCH($C743,NslpCepGroups!$C:$C,0))=0,"Indiv. site",INDEX(NslpCepGroups!$F:$F,MATCH($C743,NslpCepGroups!$C:$C,0))),""))</f>
        <v/>
      </c>
      <c r="M743" s="42" t="str">
        <f>IF($A743="","",IF($J743="X",INDEX(NslpCepGroups!$I:$I,MATCH($C743,NslpCepGroups!$C:$C,0)),""))</f>
        <v/>
      </c>
      <c r="N743" s="46"/>
    </row>
    <row r="744" spans="1:14" x14ac:dyDescent="0.25">
      <c r="A744" s="25"/>
      <c r="B744" s="30" t="str">
        <f>IF($A744="","",INDEX('LEA-District wide'!$B:$B,MATCH($A744,'LEA-District wide'!$A:$A,0)))</f>
        <v/>
      </c>
      <c r="C744" s="26"/>
      <c r="D744" s="26"/>
      <c r="E744" s="6" t="str">
        <f>IF($A744="","",IFERROR(INDEX(CEPIdentifiedStudentsSummary!$D:$D,MATCH($C744,CEPIdentifiedStudentsSummary!$A:$A,0)),0))</f>
        <v/>
      </c>
      <c r="F744" s="6" t="str">
        <f>IF($A744="","",IFERROR(INDEX(CEPIdentifiedStudentsSummary!$C:$C,MATCH($C744,CEPIdentifiedStudentsSummary!$A:$A,0)),0))</f>
        <v/>
      </c>
      <c r="G744" s="5" t="str">
        <f t="shared" si="44"/>
        <v/>
      </c>
      <c r="H744" s="36" t="str">
        <f t="shared" si="42"/>
        <v/>
      </c>
      <c r="I744" s="36" t="str">
        <f t="shared" si="43"/>
        <v/>
      </c>
      <c r="J744" s="44" t="str">
        <f>IF(IFERROR(INDEX(NslpCepGroups!$E:$E,MATCH($C744,NslpCepGroups!$C:$C,0))="Special Assistance - CEP",FALSE),"X","")</f>
        <v/>
      </c>
      <c r="K744" s="42" t="str">
        <f>IF($A744="","",IF($J744="X",INDEX(NslpCepGroups!$H:$H,MATCH($C744,NslpCepGroups!$C:$C,0)),""))</f>
        <v/>
      </c>
      <c r="L744" s="42" t="str">
        <f>IF($A744="","",IF($J744="X",IF(INDEX(NslpCepGroups!$F:$F,MATCH($C744,NslpCepGroups!$C:$C,0))=0,"Indiv. site",INDEX(NslpCepGroups!$F:$F,MATCH($C744,NslpCepGroups!$C:$C,0))),""))</f>
        <v/>
      </c>
      <c r="M744" s="42" t="str">
        <f>IF($A744="","",IF($J744="X",INDEX(NslpCepGroups!$I:$I,MATCH($C744,NslpCepGroups!$C:$C,0)),""))</f>
        <v/>
      </c>
      <c r="N744" s="46"/>
    </row>
    <row r="745" spans="1:14" x14ac:dyDescent="0.25">
      <c r="A745" s="25"/>
      <c r="B745" s="30" t="str">
        <f>IF($A745="","",INDEX('LEA-District wide'!$B:$B,MATCH($A745,'LEA-District wide'!$A:$A,0)))</f>
        <v/>
      </c>
      <c r="C745" s="26"/>
      <c r="D745" s="26"/>
      <c r="E745" s="6" t="str">
        <f>IF($A745="","",IFERROR(INDEX(CEPIdentifiedStudentsSummary!$D:$D,MATCH($C745,CEPIdentifiedStudentsSummary!$A:$A,0)),0))</f>
        <v/>
      </c>
      <c r="F745" s="6" t="str">
        <f>IF($A745="","",IFERROR(INDEX(CEPIdentifiedStudentsSummary!$C:$C,MATCH($C745,CEPIdentifiedStudentsSummary!$A:$A,0)),0))</f>
        <v/>
      </c>
      <c r="G745" s="5" t="str">
        <f t="shared" si="44"/>
        <v/>
      </c>
      <c r="H745" s="36" t="str">
        <f t="shared" si="42"/>
        <v/>
      </c>
      <c r="I745" s="36" t="str">
        <f t="shared" si="43"/>
        <v/>
      </c>
      <c r="J745" s="44" t="str">
        <f>IF(IFERROR(INDEX(NslpCepGroups!$E:$E,MATCH($C745,NslpCepGroups!$C:$C,0))="Special Assistance - CEP",FALSE),"X","")</f>
        <v/>
      </c>
      <c r="K745" s="42" t="str">
        <f>IF($A745="","",IF($J745="X",INDEX(NslpCepGroups!$H:$H,MATCH($C745,NslpCepGroups!$C:$C,0)),""))</f>
        <v/>
      </c>
      <c r="L745" s="42" t="str">
        <f>IF($A745="","",IF($J745="X",IF(INDEX(NslpCepGroups!$F:$F,MATCH($C745,NslpCepGroups!$C:$C,0))=0,"Indiv. site",INDEX(NslpCepGroups!$F:$F,MATCH($C745,NslpCepGroups!$C:$C,0))),""))</f>
        <v/>
      </c>
      <c r="M745" s="42" t="str">
        <f>IF($A745="","",IF($J745="X",INDEX(NslpCepGroups!$I:$I,MATCH($C745,NslpCepGroups!$C:$C,0)),""))</f>
        <v/>
      </c>
      <c r="N745" s="46"/>
    </row>
    <row r="746" spans="1:14" x14ac:dyDescent="0.25">
      <c r="A746" s="25"/>
      <c r="B746" s="30" t="str">
        <f>IF($A746="","",INDEX('LEA-District wide'!$B:$B,MATCH($A746,'LEA-District wide'!$A:$A,0)))</f>
        <v/>
      </c>
      <c r="C746" s="26"/>
      <c r="D746" s="26"/>
      <c r="E746" s="6" t="str">
        <f>IF($A746="","",IFERROR(INDEX(CEPIdentifiedStudentsSummary!$D:$D,MATCH($C746,CEPIdentifiedStudentsSummary!$A:$A,0)),0))</f>
        <v/>
      </c>
      <c r="F746" s="6" t="str">
        <f>IF($A746="","",IFERROR(INDEX(CEPIdentifiedStudentsSummary!$C:$C,MATCH($C746,CEPIdentifiedStudentsSummary!$A:$A,0)),0))</f>
        <v/>
      </c>
      <c r="G746" s="5" t="str">
        <f t="shared" si="44"/>
        <v/>
      </c>
      <c r="H746" s="36" t="str">
        <f t="shared" si="42"/>
        <v/>
      </c>
      <c r="I746" s="36" t="str">
        <f t="shared" si="43"/>
        <v/>
      </c>
      <c r="J746" s="44" t="str">
        <f>IF(IFERROR(INDEX(NslpCepGroups!$E:$E,MATCH($C746,NslpCepGroups!$C:$C,0))="Special Assistance - CEP",FALSE),"X","")</f>
        <v/>
      </c>
      <c r="K746" s="42" t="str">
        <f>IF($A746="","",IF($J746="X",INDEX(NslpCepGroups!$H:$H,MATCH($C746,NslpCepGroups!$C:$C,0)),""))</f>
        <v/>
      </c>
      <c r="L746" s="42" t="str">
        <f>IF($A746="","",IF($J746="X",IF(INDEX(NslpCepGroups!$F:$F,MATCH($C746,NslpCepGroups!$C:$C,0))=0,"Indiv. site",INDEX(NslpCepGroups!$F:$F,MATCH($C746,NslpCepGroups!$C:$C,0))),""))</f>
        <v/>
      </c>
      <c r="M746" s="42" t="str">
        <f>IF($A746="","",IF($J746="X",INDEX(NslpCepGroups!$I:$I,MATCH($C746,NslpCepGroups!$C:$C,0)),""))</f>
        <v/>
      </c>
      <c r="N746" s="46"/>
    </row>
    <row r="747" spans="1:14" x14ac:dyDescent="0.25">
      <c r="A747" s="25"/>
      <c r="B747" s="30" t="str">
        <f>IF($A747="","",INDEX('LEA-District wide'!$B:$B,MATCH($A747,'LEA-District wide'!$A:$A,0)))</f>
        <v/>
      </c>
      <c r="C747" s="26"/>
      <c r="D747" s="26"/>
      <c r="E747" s="6" t="str">
        <f>IF($A747="","",IFERROR(INDEX(CEPIdentifiedStudentsSummary!$D:$D,MATCH($C747,CEPIdentifiedStudentsSummary!$A:$A,0)),0))</f>
        <v/>
      </c>
      <c r="F747" s="6" t="str">
        <f>IF($A747="","",IFERROR(INDEX(CEPIdentifiedStudentsSummary!$C:$C,MATCH($C747,CEPIdentifiedStudentsSummary!$A:$A,0)),0))</f>
        <v/>
      </c>
      <c r="G747" s="5" t="str">
        <f t="shared" si="44"/>
        <v/>
      </c>
      <c r="H747" s="36" t="str">
        <f t="shared" si="42"/>
        <v/>
      </c>
      <c r="I747" s="36" t="str">
        <f t="shared" si="43"/>
        <v/>
      </c>
      <c r="J747" s="44" t="str">
        <f>IF(IFERROR(INDEX(NslpCepGroups!$E:$E,MATCH($C747,NslpCepGroups!$C:$C,0))="Special Assistance - CEP",FALSE),"X","")</f>
        <v/>
      </c>
      <c r="K747" s="42" t="str">
        <f>IF($A747="","",IF($J747="X",INDEX(NslpCepGroups!$H:$H,MATCH($C747,NslpCepGroups!$C:$C,0)),""))</f>
        <v/>
      </c>
      <c r="L747" s="42" t="str">
        <f>IF($A747="","",IF($J747="X",IF(INDEX(NslpCepGroups!$F:$F,MATCH($C747,NslpCepGroups!$C:$C,0))=0,"Indiv. site",INDEX(NslpCepGroups!$F:$F,MATCH($C747,NslpCepGroups!$C:$C,0))),""))</f>
        <v/>
      </c>
      <c r="M747" s="42" t="str">
        <f>IF($A747="","",IF($J747="X",INDEX(NslpCepGroups!$I:$I,MATCH($C747,NslpCepGroups!$C:$C,0)),""))</f>
        <v/>
      </c>
      <c r="N747" s="46"/>
    </row>
    <row r="748" spans="1:14" x14ac:dyDescent="0.25">
      <c r="A748" s="25"/>
      <c r="B748" s="30" t="str">
        <f>IF($A748="","",INDEX('LEA-District wide'!$B:$B,MATCH($A748,'LEA-District wide'!$A:$A,0)))</f>
        <v/>
      </c>
      <c r="C748" s="26"/>
      <c r="D748" s="26"/>
      <c r="E748" s="6" t="str">
        <f>IF($A748="","",IFERROR(INDEX(CEPIdentifiedStudentsSummary!$D:$D,MATCH($C748,CEPIdentifiedStudentsSummary!$A:$A,0)),0))</f>
        <v/>
      </c>
      <c r="F748" s="6" t="str">
        <f>IF($A748="","",IFERROR(INDEX(CEPIdentifiedStudentsSummary!$C:$C,MATCH($C748,CEPIdentifiedStudentsSummary!$A:$A,0)),0))</f>
        <v/>
      </c>
      <c r="G748" s="5" t="str">
        <f t="shared" si="44"/>
        <v/>
      </c>
      <c r="H748" s="36" t="str">
        <f t="shared" si="42"/>
        <v/>
      </c>
      <c r="I748" s="36" t="str">
        <f t="shared" si="43"/>
        <v/>
      </c>
      <c r="J748" s="44" t="str">
        <f>IF(IFERROR(INDEX(NslpCepGroups!$E:$E,MATCH($C748,NslpCepGroups!$C:$C,0))="Special Assistance - CEP",FALSE),"X","")</f>
        <v/>
      </c>
      <c r="K748" s="42" t="str">
        <f>IF($A748="","",IF($J748="X",INDEX(NslpCepGroups!$H:$H,MATCH($C748,NslpCepGroups!$C:$C,0)),""))</f>
        <v/>
      </c>
      <c r="L748" s="42" t="str">
        <f>IF($A748="","",IF($J748="X",IF(INDEX(NslpCepGroups!$F:$F,MATCH($C748,NslpCepGroups!$C:$C,0))=0,"Indiv. site",INDEX(NslpCepGroups!$F:$F,MATCH($C748,NslpCepGroups!$C:$C,0))),""))</f>
        <v/>
      </c>
      <c r="M748" s="42" t="str">
        <f>IF($A748="","",IF($J748="X",INDEX(NslpCepGroups!$I:$I,MATCH($C748,NslpCepGroups!$C:$C,0)),""))</f>
        <v/>
      </c>
      <c r="N748" s="46"/>
    </row>
    <row r="749" spans="1:14" x14ac:dyDescent="0.25">
      <c r="A749" s="25"/>
      <c r="B749" s="30" t="str">
        <f>IF($A749="","",INDEX('LEA-District wide'!$B:$B,MATCH($A749,'LEA-District wide'!$A:$A,0)))</f>
        <v/>
      </c>
      <c r="C749" s="26"/>
      <c r="D749" s="26"/>
      <c r="E749" s="6" t="str">
        <f>IF($A749="","",IFERROR(INDEX(CEPIdentifiedStudentsSummary!$D:$D,MATCH($C749,CEPIdentifiedStudentsSummary!$A:$A,0)),0))</f>
        <v/>
      </c>
      <c r="F749" s="6" t="str">
        <f>IF($A749="","",IFERROR(INDEX(CEPIdentifiedStudentsSummary!$C:$C,MATCH($C749,CEPIdentifiedStudentsSummary!$A:$A,0)),0))</f>
        <v/>
      </c>
      <c r="G749" s="5" t="str">
        <f t="shared" si="44"/>
        <v/>
      </c>
      <c r="H749" s="36" t="str">
        <f t="shared" si="42"/>
        <v/>
      </c>
      <c r="I749" s="36" t="str">
        <f t="shared" si="43"/>
        <v/>
      </c>
      <c r="J749" s="44" t="str">
        <f>IF(IFERROR(INDEX(NslpCepGroups!$E:$E,MATCH($C749,NslpCepGroups!$C:$C,0))="Special Assistance - CEP",FALSE),"X","")</f>
        <v/>
      </c>
      <c r="K749" s="42" t="str">
        <f>IF($A749="","",IF($J749="X",INDEX(NslpCepGroups!$H:$H,MATCH($C749,NslpCepGroups!$C:$C,0)),""))</f>
        <v/>
      </c>
      <c r="L749" s="42" t="str">
        <f>IF($A749="","",IF($J749="X",IF(INDEX(NslpCepGroups!$F:$F,MATCH($C749,NslpCepGroups!$C:$C,0))=0,"Indiv. site",INDEX(NslpCepGroups!$F:$F,MATCH($C749,NslpCepGroups!$C:$C,0))),""))</f>
        <v/>
      </c>
      <c r="M749" s="42" t="str">
        <f>IF($A749="","",IF($J749="X",INDEX(NslpCepGroups!$I:$I,MATCH($C749,NslpCepGroups!$C:$C,0)),""))</f>
        <v/>
      </c>
      <c r="N749" s="46"/>
    </row>
    <row r="750" spans="1:14" x14ac:dyDescent="0.25">
      <c r="A750" s="25"/>
      <c r="B750" s="30" t="str">
        <f>IF($A750="","",INDEX('LEA-District wide'!$B:$B,MATCH($A750,'LEA-District wide'!$A:$A,0)))</f>
        <v/>
      </c>
      <c r="C750" s="26"/>
      <c r="D750" s="26"/>
      <c r="E750" s="6" t="str">
        <f>IF($A750="","",IFERROR(INDEX(CEPIdentifiedStudentsSummary!$D:$D,MATCH($C750,CEPIdentifiedStudentsSummary!$A:$A,0)),0))</f>
        <v/>
      </c>
      <c r="F750" s="6" t="str">
        <f>IF($A750="","",IFERROR(INDEX(CEPIdentifiedStudentsSummary!$C:$C,MATCH($C750,CEPIdentifiedStudentsSummary!$A:$A,0)),0))</f>
        <v/>
      </c>
      <c r="G750" s="5" t="str">
        <f t="shared" si="44"/>
        <v/>
      </c>
      <c r="H750" s="36" t="str">
        <f t="shared" si="42"/>
        <v/>
      </c>
      <c r="I750" s="36" t="str">
        <f t="shared" si="43"/>
        <v/>
      </c>
      <c r="J750" s="44" t="str">
        <f>IF(IFERROR(INDEX(NslpCepGroups!$E:$E,MATCH($C750,NslpCepGroups!$C:$C,0))="Special Assistance - CEP",FALSE),"X","")</f>
        <v/>
      </c>
      <c r="K750" s="42" t="str">
        <f>IF($A750="","",IF($J750="X",INDEX(NslpCepGroups!$H:$H,MATCH($C750,NslpCepGroups!$C:$C,0)),""))</f>
        <v/>
      </c>
      <c r="L750" s="42" t="str">
        <f>IF($A750="","",IF($J750="X",IF(INDEX(NslpCepGroups!$F:$F,MATCH($C750,NslpCepGroups!$C:$C,0))=0,"Indiv. site",INDEX(NslpCepGroups!$F:$F,MATCH($C750,NslpCepGroups!$C:$C,0))),""))</f>
        <v/>
      </c>
      <c r="M750" s="42" t="str">
        <f>IF($A750="","",IF($J750="X",INDEX(NslpCepGroups!$I:$I,MATCH($C750,NslpCepGroups!$C:$C,0)),""))</f>
        <v/>
      </c>
      <c r="N750" s="46"/>
    </row>
    <row r="751" spans="1:14" x14ac:dyDescent="0.25">
      <c r="A751" s="25"/>
      <c r="B751" s="30" t="str">
        <f>IF($A751="","",INDEX('LEA-District wide'!$B:$B,MATCH($A751,'LEA-District wide'!$A:$A,0)))</f>
        <v/>
      </c>
      <c r="C751" s="26"/>
      <c r="D751" s="26"/>
      <c r="E751" s="6" t="str">
        <f>IF($A751="","",IFERROR(INDEX(CEPIdentifiedStudentsSummary!$D:$D,MATCH($C751,CEPIdentifiedStudentsSummary!$A:$A,0)),0))</f>
        <v/>
      </c>
      <c r="F751" s="6" t="str">
        <f>IF($A751="","",IFERROR(INDEX(CEPIdentifiedStudentsSummary!$C:$C,MATCH($C751,CEPIdentifiedStudentsSummary!$A:$A,0)),0))</f>
        <v/>
      </c>
      <c r="G751" s="5" t="str">
        <f t="shared" si="44"/>
        <v/>
      </c>
      <c r="H751" s="36" t="str">
        <f t="shared" si="42"/>
        <v/>
      </c>
      <c r="I751" s="36" t="str">
        <f t="shared" si="43"/>
        <v/>
      </c>
      <c r="J751" s="44" t="str">
        <f>IF(IFERROR(INDEX(NslpCepGroups!$E:$E,MATCH($C751,NslpCepGroups!$C:$C,0))="Special Assistance - CEP",FALSE),"X","")</f>
        <v/>
      </c>
      <c r="K751" s="42" t="str">
        <f>IF($A751="","",IF($J751="X",INDEX(NslpCepGroups!$H:$H,MATCH($C751,NslpCepGroups!$C:$C,0)),""))</f>
        <v/>
      </c>
      <c r="L751" s="42" t="str">
        <f>IF($A751="","",IF($J751="X",IF(INDEX(NslpCepGroups!$F:$F,MATCH($C751,NslpCepGroups!$C:$C,0))=0,"Indiv. site",INDEX(NslpCepGroups!$F:$F,MATCH($C751,NslpCepGroups!$C:$C,0))),""))</f>
        <v/>
      </c>
      <c r="M751" s="42" t="str">
        <f>IF($A751="","",IF($J751="X",INDEX(NslpCepGroups!$I:$I,MATCH($C751,NslpCepGroups!$C:$C,0)),""))</f>
        <v/>
      </c>
      <c r="N751" s="46"/>
    </row>
    <row r="752" spans="1:14" x14ac:dyDescent="0.25">
      <c r="A752" s="25"/>
      <c r="B752" s="30" t="str">
        <f>IF($A752="","",INDEX('LEA-District wide'!$B:$B,MATCH($A752,'LEA-District wide'!$A:$A,0)))</f>
        <v/>
      </c>
      <c r="C752" s="26"/>
      <c r="D752" s="26"/>
      <c r="E752" s="6" t="str">
        <f>IF($A752="","",IFERROR(INDEX(CEPIdentifiedStudentsSummary!$D:$D,MATCH($C752,CEPIdentifiedStudentsSummary!$A:$A,0)),0))</f>
        <v/>
      </c>
      <c r="F752" s="6" t="str">
        <f>IF($A752="","",IFERROR(INDEX(CEPIdentifiedStudentsSummary!$C:$C,MATCH($C752,CEPIdentifiedStudentsSummary!$A:$A,0)),0))</f>
        <v/>
      </c>
      <c r="G752" s="5" t="str">
        <f t="shared" si="44"/>
        <v/>
      </c>
      <c r="H752" s="36" t="str">
        <f t="shared" si="42"/>
        <v/>
      </c>
      <c r="I752" s="36" t="str">
        <f t="shared" si="43"/>
        <v/>
      </c>
      <c r="J752" s="44" t="str">
        <f>IF(IFERROR(INDEX(NslpCepGroups!$E:$E,MATCH($C752,NslpCepGroups!$C:$C,0))="Special Assistance - CEP",FALSE),"X","")</f>
        <v/>
      </c>
      <c r="K752" s="42" t="str">
        <f>IF($A752="","",IF($J752="X",INDEX(NslpCepGroups!$H:$H,MATCH($C752,NslpCepGroups!$C:$C,0)),""))</f>
        <v/>
      </c>
      <c r="L752" s="42" t="str">
        <f>IF($A752="","",IF($J752="X",IF(INDEX(NslpCepGroups!$F:$F,MATCH($C752,NslpCepGroups!$C:$C,0))=0,"Indiv. site",INDEX(NslpCepGroups!$F:$F,MATCH($C752,NslpCepGroups!$C:$C,0))),""))</f>
        <v/>
      </c>
      <c r="M752" s="42" t="str">
        <f>IF($A752="","",IF($J752="X",INDEX(NslpCepGroups!$I:$I,MATCH($C752,NslpCepGroups!$C:$C,0)),""))</f>
        <v/>
      </c>
      <c r="N752" s="46"/>
    </row>
    <row r="753" spans="1:14" x14ac:dyDescent="0.25">
      <c r="A753" s="25"/>
      <c r="B753" s="30" t="str">
        <f>IF($A753="","",INDEX('LEA-District wide'!$B:$B,MATCH($A753,'LEA-District wide'!$A:$A,0)))</f>
        <v/>
      </c>
      <c r="C753" s="26"/>
      <c r="D753" s="26"/>
      <c r="E753" s="6" t="str">
        <f>IF($A753="","",IFERROR(INDEX(CEPIdentifiedStudentsSummary!$D:$D,MATCH($C753,CEPIdentifiedStudentsSummary!$A:$A,0)),0))</f>
        <v/>
      </c>
      <c r="F753" s="6" t="str">
        <f>IF($A753="","",IFERROR(INDEX(CEPIdentifiedStudentsSummary!$C:$C,MATCH($C753,CEPIdentifiedStudentsSummary!$A:$A,0)),0))</f>
        <v/>
      </c>
      <c r="G753" s="5" t="str">
        <f t="shared" si="44"/>
        <v/>
      </c>
      <c r="H753" s="36" t="str">
        <f t="shared" si="42"/>
        <v/>
      </c>
      <c r="I753" s="36" t="str">
        <f t="shared" si="43"/>
        <v/>
      </c>
      <c r="J753" s="44" t="str">
        <f>IF(IFERROR(INDEX(NslpCepGroups!$E:$E,MATCH($C753,NslpCepGroups!$C:$C,0))="Special Assistance - CEP",FALSE),"X","")</f>
        <v/>
      </c>
      <c r="K753" s="42" t="str">
        <f>IF($A753="","",IF($J753="X",INDEX(NslpCepGroups!$H:$H,MATCH($C753,NslpCepGroups!$C:$C,0)),""))</f>
        <v/>
      </c>
      <c r="L753" s="42" t="str">
        <f>IF($A753="","",IF($J753="X",IF(INDEX(NslpCepGroups!$F:$F,MATCH($C753,NslpCepGroups!$C:$C,0))=0,"Indiv. site",INDEX(NslpCepGroups!$F:$F,MATCH($C753,NslpCepGroups!$C:$C,0))),""))</f>
        <v/>
      </c>
      <c r="M753" s="42" t="str">
        <f>IF($A753="","",IF($J753="X",INDEX(NslpCepGroups!$I:$I,MATCH($C753,NslpCepGroups!$C:$C,0)),""))</f>
        <v/>
      </c>
      <c r="N753" s="46"/>
    </row>
    <row r="754" spans="1:14" x14ac:dyDescent="0.25">
      <c r="A754" s="25"/>
      <c r="B754" s="30" t="str">
        <f>IF($A754="","",INDEX('LEA-District wide'!$B:$B,MATCH($A754,'LEA-District wide'!$A:$A,0)))</f>
        <v/>
      </c>
      <c r="C754" s="26"/>
      <c r="D754" s="26"/>
      <c r="E754" s="6" t="str">
        <f>IF($A754="","",IFERROR(INDEX(CEPIdentifiedStudentsSummary!$D:$D,MATCH($C754,CEPIdentifiedStudentsSummary!$A:$A,0)),0))</f>
        <v/>
      </c>
      <c r="F754" s="6" t="str">
        <f>IF($A754="","",IFERROR(INDEX(CEPIdentifiedStudentsSummary!$C:$C,MATCH($C754,CEPIdentifiedStudentsSummary!$A:$A,0)),0))</f>
        <v/>
      </c>
      <c r="G754" s="5" t="str">
        <f t="shared" si="44"/>
        <v/>
      </c>
      <c r="H754" s="36" t="str">
        <f t="shared" si="42"/>
        <v/>
      </c>
      <c r="I754" s="36" t="str">
        <f t="shared" si="43"/>
        <v/>
      </c>
      <c r="J754" s="44" t="str">
        <f>IF(IFERROR(INDEX(NslpCepGroups!$E:$E,MATCH($C754,NslpCepGroups!$C:$C,0))="Special Assistance - CEP",FALSE),"X","")</f>
        <v/>
      </c>
      <c r="K754" s="42" t="str">
        <f>IF($A754="","",IF($J754="X",INDEX(NslpCepGroups!$H:$H,MATCH($C754,NslpCepGroups!$C:$C,0)),""))</f>
        <v/>
      </c>
      <c r="L754" s="42" t="str">
        <f>IF($A754="","",IF($J754="X",IF(INDEX(NslpCepGroups!$F:$F,MATCH($C754,NslpCepGroups!$C:$C,0))=0,"Indiv. site",INDEX(NslpCepGroups!$F:$F,MATCH($C754,NslpCepGroups!$C:$C,0))),""))</f>
        <v/>
      </c>
      <c r="M754" s="42" t="str">
        <f>IF($A754="","",IF($J754="X",INDEX(NslpCepGroups!$I:$I,MATCH($C754,NslpCepGroups!$C:$C,0)),""))</f>
        <v/>
      </c>
      <c r="N754" s="46"/>
    </row>
    <row r="755" spans="1:14" x14ac:dyDescent="0.25">
      <c r="A755" s="25"/>
      <c r="B755" s="30" t="str">
        <f>IF($A755="","",INDEX('LEA-District wide'!$B:$B,MATCH($A755,'LEA-District wide'!$A:$A,0)))</f>
        <v/>
      </c>
      <c r="C755" s="26"/>
      <c r="D755" s="26"/>
      <c r="E755" s="6" t="str">
        <f>IF($A755="","",IFERROR(INDEX(CEPIdentifiedStudentsSummary!$D:$D,MATCH($C755,CEPIdentifiedStudentsSummary!$A:$A,0)),0))</f>
        <v/>
      </c>
      <c r="F755" s="6" t="str">
        <f>IF($A755="","",IFERROR(INDEX(CEPIdentifiedStudentsSummary!$C:$C,MATCH($C755,CEPIdentifiedStudentsSummary!$A:$A,0)),0))</f>
        <v/>
      </c>
      <c r="G755" s="5" t="str">
        <f t="shared" si="44"/>
        <v/>
      </c>
      <c r="H755" s="36" t="str">
        <f t="shared" si="42"/>
        <v/>
      </c>
      <c r="I755" s="36" t="str">
        <f t="shared" si="43"/>
        <v/>
      </c>
      <c r="J755" s="44" t="str">
        <f>IF(IFERROR(INDEX(NslpCepGroups!$E:$E,MATCH($C755,NslpCepGroups!$C:$C,0))="Special Assistance - CEP",FALSE),"X","")</f>
        <v/>
      </c>
      <c r="K755" s="42" t="str">
        <f>IF($A755="","",IF($J755="X",INDEX(NslpCepGroups!$H:$H,MATCH($C755,NslpCepGroups!$C:$C,0)),""))</f>
        <v/>
      </c>
      <c r="L755" s="42" t="str">
        <f>IF($A755="","",IF($J755="X",IF(INDEX(NslpCepGroups!$F:$F,MATCH($C755,NslpCepGroups!$C:$C,0))=0,"Indiv. site",INDEX(NslpCepGroups!$F:$F,MATCH($C755,NslpCepGroups!$C:$C,0))),""))</f>
        <v/>
      </c>
      <c r="M755" s="42" t="str">
        <f>IF($A755="","",IF($J755="X",INDEX(NslpCepGroups!$I:$I,MATCH($C755,NslpCepGroups!$C:$C,0)),""))</f>
        <v/>
      </c>
      <c r="N755" s="46"/>
    </row>
    <row r="756" spans="1:14" x14ac:dyDescent="0.25">
      <c r="A756" s="25"/>
      <c r="B756" s="30" t="str">
        <f>IF($A756="","",INDEX('LEA-District wide'!$B:$B,MATCH($A756,'LEA-District wide'!$A:$A,0)))</f>
        <v/>
      </c>
      <c r="C756" s="26"/>
      <c r="D756" s="26"/>
      <c r="E756" s="6" t="str">
        <f>IF($A756="","",IFERROR(INDEX(CEPIdentifiedStudentsSummary!$D:$D,MATCH($C756,CEPIdentifiedStudentsSummary!$A:$A,0)),0))</f>
        <v/>
      </c>
      <c r="F756" s="6" t="str">
        <f>IF($A756="","",IFERROR(INDEX(CEPIdentifiedStudentsSummary!$C:$C,MATCH($C756,CEPIdentifiedStudentsSummary!$A:$A,0)),0))</f>
        <v/>
      </c>
      <c r="G756" s="5" t="str">
        <f t="shared" si="44"/>
        <v/>
      </c>
      <c r="H756" s="36" t="str">
        <f t="shared" si="42"/>
        <v/>
      </c>
      <c r="I756" s="36" t="str">
        <f t="shared" si="43"/>
        <v/>
      </c>
      <c r="J756" s="44" t="str">
        <f>IF(IFERROR(INDEX(NslpCepGroups!$E:$E,MATCH($C756,NslpCepGroups!$C:$C,0))="Special Assistance - CEP",FALSE),"X","")</f>
        <v/>
      </c>
      <c r="K756" s="42" t="str">
        <f>IF($A756="","",IF($J756="X",INDEX(NslpCepGroups!$H:$H,MATCH($C756,NslpCepGroups!$C:$C,0)),""))</f>
        <v/>
      </c>
      <c r="L756" s="42" t="str">
        <f>IF($A756="","",IF($J756="X",IF(INDEX(NslpCepGroups!$F:$F,MATCH($C756,NslpCepGroups!$C:$C,0))=0,"Indiv. site",INDEX(NslpCepGroups!$F:$F,MATCH($C756,NslpCepGroups!$C:$C,0))),""))</f>
        <v/>
      </c>
      <c r="M756" s="42" t="str">
        <f>IF($A756="","",IF($J756="X",INDEX(NslpCepGroups!$I:$I,MATCH($C756,NslpCepGroups!$C:$C,0)),""))</f>
        <v/>
      </c>
      <c r="N756" s="46"/>
    </row>
    <row r="757" spans="1:14" x14ac:dyDescent="0.25">
      <c r="A757" s="25"/>
      <c r="B757" s="30" t="str">
        <f>IF($A757="","",INDEX('LEA-District wide'!$B:$B,MATCH($A757,'LEA-District wide'!$A:$A,0)))</f>
        <v/>
      </c>
      <c r="C757" s="26"/>
      <c r="D757" s="26"/>
      <c r="E757" s="6" t="str">
        <f>IF($A757="","",IFERROR(INDEX(CEPIdentifiedStudentsSummary!$D:$D,MATCH($C757,CEPIdentifiedStudentsSummary!$A:$A,0)),0))</f>
        <v/>
      </c>
      <c r="F757" s="6" t="str">
        <f>IF($A757="","",IFERROR(INDEX(CEPIdentifiedStudentsSummary!$C:$C,MATCH($C757,CEPIdentifiedStudentsSummary!$A:$A,0)),0))</f>
        <v/>
      </c>
      <c r="G757" s="5" t="str">
        <f t="shared" si="44"/>
        <v/>
      </c>
      <c r="H757" s="36" t="str">
        <f t="shared" si="42"/>
        <v/>
      </c>
      <c r="I757" s="36" t="str">
        <f t="shared" si="43"/>
        <v/>
      </c>
      <c r="J757" s="44" t="str">
        <f>IF(IFERROR(INDEX(NslpCepGroups!$E:$E,MATCH($C757,NslpCepGroups!$C:$C,0))="Special Assistance - CEP",FALSE),"X","")</f>
        <v/>
      </c>
      <c r="K757" s="42" t="str">
        <f>IF($A757="","",IF($J757="X",INDEX(NslpCepGroups!$H:$H,MATCH($C757,NslpCepGroups!$C:$C,0)),""))</f>
        <v/>
      </c>
      <c r="L757" s="42" t="str">
        <f>IF($A757="","",IF($J757="X",IF(INDEX(NslpCepGroups!$F:$F,MATCH($C757,NslpCepGroups!$C:$C,0))=0,"Indiv. site",INDEX(NslpCepGroups!$F:$F,MATCH($C757,NslpCepGroups!$C:$C,0))),""))</f>
        <v/>
      </c>
      <c r="M757" s="42" t="str">
        <f>IF($A757="","",IF($J757="X",INDEX(NslpCepGroups!$I:$I,MATCH($C757,NslpCepGroups!$C:$C,0)),""))</f>
        <v/>
      </c>
      <c r="N757" s="46"/>
    </row>
    <row r="758" spans="1:14" x14ac:dyDescent="0.25">
      <c r="A758" s="25"/>
      <c r="B758" s="30" t="str">
        <f>IF($A758="","",INDEX('LEA-District wide'!$B:$B,MATCH($A758,'LEA-District wide'!$A:$A,0)))</f>
        <v/>
      </c>
      <c r="C758" s="26"/>
      <c r="D758" s="26"/>
      <c r="E758" s="6" t="str">
        <f>IF($A758="","",IFERROR(INDEX(CEPIdentifiedStudentsSummary!$D:$D,MATCH($C758,CEPIdentifiedStudentsSummary!$A:$A,0)),0))</f>
        <v/>
      </c>
      <c r="F758" s="6" t="str">
        <f>IF($A758="","",IFERROR(INDEX(CEPIdentifiedStudentsSummary!$C:$C,MATCH($C758,CEPIdentifiedStudentsSummary!$A:$A,0)),0))</f>
        <v/>
      </c>
      <c r="G758" s="5" t="str">
        <f t="shared" si="44"/>
        <v/>
      </c>
      <c r="H758" s="36" t="str">
        <f t="shared" si="42"/>
        <v/>
      </c>
      <c r="I758" s="36" t="str">
        <f t="shared" si="43"/>
        <v/>
      </c>
      <c r="J758" s="44" t="str">
        <f>IF(IFERROR(INDEX(NslpCepGroups!$E:$E,MATCH($C758,NslpCepGroups!$C:$C,0))="Special Assistance - CEP",FALSE),"X","")</f>
        <v/>
      </c>
      <c r="K758" s="42" t="str">
        <f>IF($A758="","",IF($J758="X",INDEX(NslpCepGroups!$H:$H,MATCH($C758,NslpCepGroups!$C:$C,0)),""))</f>
        <v/>
      </c>
      <c r="L758" s="42" t="str">
        <f>IF($A758="","",IF($J758="X",IF(INDEX(NslpCepGroups!$F:$F,MATCH($C758,NslpCepGroups!$C:$C,0))=0,"Indiv. site",INDEX(NslpCepGroups!$F:$F,MATCH($C758,NslpCepGroups!$C:$C,0))),""))</f>
        <v/>
      </c>
      <c r="M758" s="42" t="str">
        <f>IF($A758="","",IF($J758="X",INDEX(NslpCepGroups!$I:$I,MATCH($C758,NslpCepGroups!$C:$C,0)),""))</f>
        <v/>
      </c>
      <c r="N758" s="46"/>
    </row>
    <row r="759" spans="1:14" x14ac:dyDescent="0.25">
      <c r="A759" s="25"/>
      <c r="B759" s="30" t="str">
        <f>IF($A759="","",INDEX('LEA-District wide'!$B:$B,MATCH($A759,'LEA-District wide'!$A:$A,0)))</f>
        <v/>
      </c>
      <c r="C759" s="26"/>
      <c r="D759" s="26"/>
      <c r="E759" s="6" t="str">
        <f>IF($A759="","",IFERROR(INDEX(CEPIdentifiedStudentsSummary!$D:$D,MATCH($C759,CEPIdentifiedStudentsSummary!$A:$A,0)),0))</f>
        <v/>
      </c>
      <c r="F759" s="6" t="str">
        <f>IF($A759="","",IFERROR(INDEX(CEPIdentifiedStudentsSummary!$C:$C,MATCH($C759,CEPIdentifiedStudentsSummary!$A:$A,0)),0))</f>
        <v/>
      </c>
      <c r="G759" s="5" t="str">
        <f t="shared" si="44"/>
        <v/>
      </c>
      <c r="H759" s="36" t="str">
        <f t="shared" si="42"/>
        <v/>
      </c>
      <c r="I759" s="36" t="str">
        <f t="shared" si="43"/>
        <v/>
      </c>
      <c r="J759" s="44" t="str">
        <f>IF(IFERROR(INDEX(NslpCepGroups!$E:$E,MATCH($C759,NslpCepGroups!$C:$C,0))="Special Assistance - CEP",FALSE),"X","")</f>
        <v/>
      </c>
      <c r="K759" s="42" t="str">
        <f>IF($A759="","",IF($J759="X",INDEX(NslpCepGroups!$H:$H,MATCH($C759,NslpCepGroups!$C:$C,0)),""))</f>
        <v/>
      </c>
      <c r="L759" s="42" t="str">
        <f>IF($A759="","",IF($J759="X",IF(INDEX(NslpCepGroups!$F:$F,MATCH($C759,NslpCepGroups!$C:$C,0))=0,"Indiv. site",INDEX(NslpCepGroups!$F:$F,MATCH($C759,NslpCepGroups!$C:$C,0))),""))</f>
        <v/>
      </c>
      <c r="M759" s="42" t="str">
        <f>IF($A759="","",IF($J759="X",INDEX(NslpCepGroups!$I:$I,MATCH($C759,NslpCepGroups!$C:$C,0)),""))</f>
        <v/>
      </c>
      <c r="N759" s="46"/>
    </row>
    <row r="760" spans="1:14" x14ac:dyDescent="0.25">
      <c r="A760" s="25"/>
      <c r="B760" s="30" t="str">
        <f>IF($A760="","",INDEX('LEA-District wide'!$B:$B,MATCH($A760,'LEA-District wide'!$A:$A,0)))</f>
        <v/>
      </c>
      <c r="C760" s="26"/>
      <c r="D760" s="26"/>
      <c r="E760" s="6" t="str">
        <f>IF($A760="","",IFERROR(INDEX(CEPIdentifiedStudentsSummary!$D:$D,MATCH($C760,CEPIdentifiedStudentsSummary!$A:$A,0)),0))</f>
        <v/>
      </c>
      <c r="F760" s="6" t="str">
        <f>IF($A760="","",IFERROR(INDEX(CEPIdentifiedStudentsSummary!$C:$C,MATCH($C760,CEPIdentifiedStudentsSummary!$A:$A,0)),0))</f>
        <v/>
      </c>
      <c r="G760" s="5" t="str">
        <f t="shared" si="44"/>
        <v/>
      </c>
      <c r="H760" s="36" t="str">
        <f t="shared" si="42"/>
        <v/>
      </c>
      <c r="I760" s="36" t="str">
        <f t="shared" si="43"/>
        <v/>
      </c>
      <c r="J760" s="44" t="str">
        <f>IF(IFERROR(INDEX(NslpCepGroups!$E:$E,MATCH($C760,NslpCepGroups!$C:$C,0))="Special Assistance - CEP",FALSE),"X","")</f>
        <v/>
      </c>
      <c r="K760" s="42" t="str">
        <f>IF($A760="","",IF($J760="X",INDEX(NslpCepGroups!$H:$H,MATCH($C760,NslpCepGroups!$C:$C,0)),""))</f>
        <v/>
      </c>
      <c r="L760" s="42" t="str">
        <f>IF($A760="","",IF($J760="X",IF(INDEX(NslpCepGroups!$F:$F,MATCH($C760,NslpCepGroups!$C:$C,0))=0,"Indiv. site",INDEX(NslpCepGroups!$F:$F,MATCH($C760,NslpCepGroups!$C:$C,0))),""))</f>
        <v/>
      </c>
      <c r="M760" s="42" t="str">
        <f>IF($A760="","",IF($J760="X",INDEX(NslpCepGroups!$I:$I,MATCH($C760,NslpCepGroups!$C:$C,0)),""))</f>
        <v/>
      </c>
      <c r="N760" s="46"/>
    </row>
    <row r="761" spans="1:14" x14ac:dyDescent="0.25">
      <c r="A761" s="25"/>
      <c r="B761" s="30" t="str">
        <f>IF($A761="","",INDEX('LEA-District wide'!$B:$B,MATCH($A761,'LEA-District wide'!$A:$A,0)))</f>
        <v/>
      </c>
      <c r="C761" s="26"/>
      <c r="D761" s="26"/>
      <c r="E761" s="6" t="str">
        <f>IF($A761="","",IFERROR(INDEX(CEPIdentifiedStudentsSummary!$D:$D,MATCH($C761,CEPIdentifiedStudentsSummary!$A:$A,0)),0))</f>
        <v/>
      </c>
      <c r="F761" s="6" t="str">
        <f>IF($A761="","",IFERROR(INDEX(CEPIdentifiedStudentsSummary!$C:$C,MATCH($C761,CEPIdentifiedStudentsSummary!$A:$A,0)),0))</f>
        <v/>
      </c>
      <c r="G761" s="5" t="str">
        <f t="shared" si="44"/>
        <v/>
      </c>
      <c r="H761" s="36" t="str">
        <f t="shared" si="42"/>
        <v/>
      </c>
      <c r="I761" s="36" t="str">
        <f t="shared" si="43"/>
        <v/>
      </c>
      <c r="J761" s="44" t="str">
        <f>IF(IFERROR(INDEX(NslpCepGroups!$E:$E,MATCH($C761,NslpCepGroups!$C:$C,0))="Special Assistance - CEP",FALSE),"X","")</f>
        <v/>
      </c>
      <c r="K761" s="42" t="str">
        <f>IF($A761="","",IF($J761="X",INDEX(NslpCepGroups!$H:$H,MATCH($C761,NslpCepGroups!$C:$C,0)),""))</f>
        <v/>
      </c>
      <c r="L761" s="42" t="str">
        <f>IF($A761="","",IF($J761="X",IF(INDEX(NslpCepGroups!$F:$F,MATCH($C761,NslpCepGroups!$C:$C,0))=0,"Indiv. site",INDEX(NslpCepGroups!$F:$F,MATCH($C761,NslpCepGroups!$C:$C,0))),""))</f>
        <v/>
      </c>
      <c r="M761" s="42" t="str">
        <f>IF($A761="","",IF($J761="X",INDEX(NslpCepGroups!$I:$I,MATCH($C761,NslpCepGroups!$C:$C,0)),""))</f>
        <v/>
      </c>
      <c r="N761" s="46"/>
    </row>
    <row r="762" spans="1:14" x14ac:dyDescent="0.25">
      <c r="A762" s="25"/>
      <c r="B762" s="30" t="str">
        <f>IF($A762="","",INDEX('LEA-District wide'!$B:$B,MATCH($A762,'LEA-District wide'!$A:$A,0)))</f>
        <v/>
      </c>
      <c r="C762" s="26"/>
      <c r="D762" s="26"/>
      <c r="E762" s="6" t="str">
        <f>IF($A762="","",IFERROR(INDEX(CEPIdentifiedStudentsSummary!$D:$D,MATCH($C762,CEPIdentifiedStudentsSummary!$A:$A,0)),0))</f>
        <v/>
      </c>
      <c r="F762" s="6" t="str">
        <f>IF($A762="","",IFERROR(INDEX(CEPIdentifiedStudentsSummary!$C:$C,MATCH($C762,CEPIdentifiedStudentsSummary!$A:$A,0)),0))</f>
        <v/>
      </c>
      <c r="G762" s="5" t="str">
        <f t="shared" si="44"/>
        <v/>
      </c>
      <c r="H762" s="36" t="str">
        <f t="shared" si="42"/>
        <v/>
      </c>
      <c r="I762" s="36" t="str">
        <f t="shared" si="43"/>
        <v/>
      </c>
      <c r="J762" s="44" t="str">
        <f>IF(IFERROR(INDEX(NslpCepGroups!$E:$E,MATCH($C762,NslpCepGroups!$C:$C,0))="Special Assistance - CEP",FALSE),"X","")</f>
        <v/>
      </c>
      <c r="K762" s="42" t="str">
        <f>IF($A762="","",IF($J762="X",INDEX(NslpCepGroups!$H:$H,MATCH($C762,NslpCepGroups!$C:$C,0)),""))</f>
        <v/>
      </c>
      <c r="L762" s="42" t="str">
        <f>IF($A762="","",IF($J762="X",IF(INDEX(NslpCepGroups!$F:$F,MATCH($C762,NslpCepGroups!$C:$C,0))=0,"Indiv. site",INDEX(NslpCepGroups!$F:$F,MATCH($C762,NslpCepGroups!$C:$C,0))),""))</f>
        <v/>
      </c>
      <c r="M762" s="42" t="str">
        <f>IF($A762="","",IF($J762="X",INDEX(NslpCepGroups!$I:$I,MATCH($C762,NslpCepGroups!$C:$C,0)),""))</f>
        <v/>
      </c>
      <c r="N762" s="46"/>
    </row>
    <row r="763" spans="1:14" x14ac:dyDescent="0.25">
      <c r="A763" s="25"/>
      <c r="B763" s="30" t="str">
        <f>IF($A763="","",INDEX('LEA-District wide'!$B:$B,MATCH($A763,'LEA-District wide'!$A:$A,0)))</f>
        <v/>
      </c>
      <c r="C763" s="26"/>
      <c r="D763" s="26"/>
      <c r="E763" s="6" t="str">
        <f>IF($A763="","",IFERROR(INDEX(CEPIdentifiedStudentsSummary!$D:$D,MATCH($C763,CEPIdentifiedStudentsSummary!$A:$A,0)),0))</f>
        <v/>
      </c>
      <c r="F763" s="6" t="str">
        <f>IF($A763="","",IFERROR(INDEX(CEPIdentifiedStudentsSummary!$C:$C,MATCH($C763,CEPIdentifiedStudentsSummary!$A:$A,0)),0))</f>
        <v/>
      </c>
      <c r="G763" s="5" t="str">
        <f t="shared" si="44"/>
        <v/>
      </c>
      <c r="H763" s="36" t="str">
        <f t="shared" si="42"/>
        <v/>
      </c>
      <c r="I763" s="36" t="str">
        <f t="shared" si="43"/>
        <v/>
      </c>
      <c r="J763" s="44" t="str">
        <f>IF(IFERROR(INDEX(NslpCepGroups!$E:$E,MATCH($C763,NslpCepGroups!$C:$C,0))="Special Assistance - CEP",FALSE),"X","")</f>
        <v/>
      </c>
      <c r="K763" s="42" t="str">
        <f>IF($A763="","",IF($J763="X",INDEX(NslpCepGroups!$H:$H,MATCH($C763,NslpCepGroups!$C:$C,0)),""))</f>
        <v/>
      </c>
      <c r="L763" s="42" t="str">
        <f>IF($A763="","",IF($J763="X",IF(INDEX(NslpCepGroups!$F:$F,MATCH($C763,NslpCepGroups!$C:$C,0))=0,"Indiv. site",INDEX(NslpCepGroups!$F:$F,MATCH($C763,NslpCepGroups!$C:$C,0))),""))</f>
        <v/>
      </c>
      <c r="M763" s="42" t="str">
        <f>IF($A763="","",IF($J763="X",INDEX(NslpCepGroups!$I:$I,MATCH($C763,NslpCepGroups!$C:$C,0)),""))</f>
        <v/>
      </c>
      <c r="N763" s="46"/>
    </row>
    <row r="764" spans="1:14" x14ac:dyDescent="0.25">
      <c r="A764" s="25"/>
      <c r="B764" s="30" t="str">
        <f>IF($A764="","",INDEX('LEA-District wide'!$B:$B,MATCH($A764,'LEA-District wide'!$A:$A,0)))</f>
        <v/>
      </c>
      <c r="C764" s="26"/>
      <c r="D764" s="26"/>
      <c r="E764" s="6" t="str">
        <f>IF($A764="","",IFERROR(INDEX(CEPIdentifiedStudentsSummary!$D:$D,MATCH($C764,CEPIdentifiedStudentsSummary!$A:$A,0)),0))</f>
        <v/>
      </c>
      <c r="F764" s="6" t="str">
        <f>IF($A764="","",IFERROR(INDEX(CEPIdentifiedStudentsSummary!$C:$C,MATCH($C764,CEPIdentifiedStudentsSummary!$A:$A,0)),0))</f>
        <v/>
      </c>
      <c r="G764" s="5" t="str">
        <f t="shared" si="44"/>
        <v/>
      </c>
      <c r="H764" s="36" t="str">
        <f t="shared" si="42"/>
        <v/>
      </c>
      <c r="I764" s="36" t="str">
        <f t="shared" si="43"/>
        <v/>
      </c>
      <c r="J764" s="44" t="str">
        <f>IF(IFERROR(INDEX(NslpCepGroups!$E:$E,MATCH($C764,NslpCepGroups!$C:$C,0))="Special Assistance - CEP",FALSE),"X","")</f>
        <v/>
      </c>
      <c r="K764" s="42" t="str">
        <f>IF($A764="","",IF($J764="X",INDEX(NslpCepGroups!$H:$H,MATCH($C764,NslpCepGroups!$C:$C,0)),""))</f>
        <v/>
      </c>
      <c r="L764" s="42" t="str">
        <f>IF($A764="","",IF($J764="X",IF(INDEX(NslpCepGroups!$F:$F,MATCH($C764,NslpCepGroups!$C:$C,0))=0,"Indiv. site",INDEX(NslpCepGroups!$F:$F,MATCH($C764,NslpCepGroups!$C:$C,0))),""))</f>
        <v/>
      </c>
      <c r="M764" s="42" t="str">
        <f>IF($A764="","",IF($J764="X",INDEX(NslpCepGroups!$I:$I,MATCH($C764,NslpCepGroups!$C:$C,0)),""))</f>
        <v/>
      </c>
      <c r="N764" s="46"/>
    </row>
    <row r="765" spans="1:14" x14ac:dyDescent="0.25">
      <c r="A765" s="25"/>
      <c r="B765" s="30" t="str">
        <f>IF($A765="","",INDEX('LEA-District wide'!$B:$B,MATCH($A765,'LEA-District wide'!$A:$A,0)))</f>
        <v/>
      </c>
      <c r="C765" s="26"/>
      <c r="D765" s="26"/>
      <c r="E765" s="6" t="str">
        <f>IF($A765="","",IFERROR(INDEX(CEPIdentifiedStudentsSummary!$D:$D,MATCH($C765,CEPIdentifiedStudentsSummary!$A:$A,0)),0))</f>
        <v/>
      </c>
      <c r="F765" s="6" t="str">
        <f>IF($A765="","",IFERROR(INDEX(CEPIdentifiedStudentsSummary!$C:$C,MATCH($C765,CEPIdentifiedStudentsSummary!$A:$A,0)),0))</f>
        <v/>
      </c>
      <c r="G765" s="5" t="str">
        <f t="shared" si="44"/>
        <v/>
      </c>
      <c r="H765" s="36" t="str">
        <f t="shared" si="42"/>
        <v/>
      </c>
      <c r="I765" s="36" t="str">
        <f t="shared" si="43"/>
        <v/>
      </c>
      <c r="J765" s="44" t="str">
        <f>IF(IFERROR(INDEX(NslpCepGroups!$E:$E,MATCH($C765,NslpCepGroups!$C:$C,0))="Special Assistance - CEP",FALSE),"X","")</f>
        <v/>
      </c>
      <c r="K765" s="42" t="str">
        <f>IF($A765="","",IF($J765="X",INDEX(NslpCepGroups!$H:$H,MATCH($C765,NslpCepGroups!$C:$C,0)),""))</f>
        <v/>
      </c>
      <c r="L765" s="42" t="str">
        <f>IF($A765="","",IF($J765="X",IF(INDEX(NslpCepGroups!$F:$F,MATCH($C765,NslpCepGroups!$C:$C,0))=0,"Indiv. site",INDEX(NslpCepGroups!$F:$F,MATCH($C765,NslpCepGroups!$C:$C,0))),""))</f>
        <v/>
      </c>
      <c r="M765" s="42" t="str">
        <f>IF($A765="","",IF($J765="X",INDEX(NslpCepGroups!$I:$I,MATCH($C765,NslpCepGroups!$C:$C,0)),""))</f>
        <v/>
      </c>
      <c r="N765" s="46"/>
    </row>
    <row r="766" spans="1:14" x14ac:dyDescent="0.25">
      <c r="A766" s="25"/>
      <c r="B766" s="30" t="str">
        <f>IF($A766="","",INDEX('LEA-District wide'!$B:$B,MATCH($A766,'LEA-District wide'!$A:$A,0)))</f>
        <v/>
      </c>
      <c r="C766" s="26"/>
      <c r="D766" s="26"/>
      <c r="E766" s="6" t="str">
        <f>IF($A766="","",IFERROR(INDEX(CEPIdentifiedStudentsSummary!$D:$D,MATCH($C766,CEPIdentifiedStudentsSummary!$A:$A,0)),0))</f>
        <v/>
      </c>
      <c r="F766" s="6" t="str">
        <f>IF($A766="","",IFERROR(INDEX(CEPIdentifiedStudentsSummary!$C:$C,MATCH($C766,CEPIdentifiedStudentsSummary!$A:$A,0)),0))</f>
        <v/>
      </c>
      <c r="G766" s="5" t="str">
        <f t="shared" si="44"/>
        <v/>
      </c>
      <c r="H766" s="36" t="str">
        <f t="shared" si="42"/>
        <v/>
      </c>
      <c r="I766" s="36" t="str">
        <f t="shared" si="43"/>
        <v/>
      </c>
      <c r="J766" s="44" t="str">
        <f>IF(IFERROR(INDEX(NslpCepGroups!$E:$E,MATCH($C766,NslpCepGroups!$C:$C,0))="Special Assistance - CEP",FALSE),"X","")</f>
        <v/>
      </c>
      <c r="K766" s="42" t="str">
        <f>IF($A766="","",IF($J766="X",INDEX(NslpCepGroups!$H:$H,MATCH($C766,NslpCepGroups!$C:$C,0)),""))</f>
        <v/>
      </c>
      <c r="L766" s="42" t="str">
        <f>IF($A766="","",IF($J766="X",IF(INDEX(NslpCepGroups!$F:$F,MATCH($C766,NslpCepGroups!$C:$C,0))=0,"Indiv. site",INDEX(NslpCepGroups!$F:$F,MATCH($C766,NslpCepGroups!$C:$C,0))),""))</f>
        <v/>
      </c>
      <c r="M766" s="42" t="str">
        <f>IF($A766="","",IF($J766="X",INDEX(NslpCepGroups!$I:$I,MATCH($C766,NslpCepGroups!$C:$C,0)),""))</f>
        <v/>
      </c>
      <c r="N766" s="46"/>
    </row>
    <row r="767" spans="1:14" x14ac:dyDescent="0.25">
      <c r="A767" s="25"/>
      <c r="B767" s="30" t="str">
        <f>IF($A767="","",INDEX('LEA-District wide'!$B:$B,MATCH($A767,'LEA-District wide'!$A:$A,0)))</f>
        <v/>
      </c>
      <c r="C767" s="26"/>
      <c r="D767" s="26"/>
      <c r="E767" s="6" t="str">
        <f>IF($A767="","",IFERROR(INDEX(CEPIdentifiedStudentsSummary!$D:$D,MATCH($C767,CEPIdentifiedStudentsSummary!$A:$A,0)),0))</f>
        <v/>
      </c>
      <c r="F767" s="6" t="str">
        <f>IF($A767="","",IFERROR(INDEX(CEPIdentifiedStudentsSummary!$C:$C,MATCH($C767,CEPIdentifiedStudentsSummary!$A:$A,0)),0))</f>
        <v/>
      </c>
      <c r="G767" s="5" t="str">
        <f t="shared" si="44"/>
        <v/>
      </c>
      <c r="H767" s="36" t="str">
        <f t="shared" si="42"/>
        <v/>
      </c>
      <c r="I767" s="36" t="str">
        <f t="shared" si="43"/>
        <v/>
      </c>
      <c r="J767" s="44" t="str">
        <f>IF(IFERROR(INDEX(NslpCepGroups!$E:$E,MATCH($C767,NslpCepGroups!$C:$C,0))="Special Assistance - CEP",FALSE),"X","")</f>
        <v/>
      </c>
      <c r="K767" s="42" t="str">
        <f>IF($A767="","",IF($J767="X",INDEX(NslpCepGroups!$H:$H,MATCH($C767,NslpCepGroups!$C:$C,0)),""))</f>
        <v/>
      </c>
      <c r="L767" s="42" t="str">
        <f>IF($A767="","",IF($J767="X",IF(INDEX(NslpCepGroups!$F:$F,MATCH($C767,NslpCepGroups!$C:$C,0))=0,"Indiv. site",INDEX(NslpCepGroups!$F:$F,MATCH($C767,NslpCepGroups!$C:$C,0))),""))</f>
        <v/>
      </c>
      <c r="M767" s="42" t="str">
        <f>IF($A767="","",IF($J767="X",INDEX(NslpCepGroups!$I:$I,MATCH($C767,NslpCepGroups!$C:$C,0)),""))</f>
        <v/>
      </c>
      <c r="N767" s="46"/>
    </row>
    <row r="768" spans="1:14" x14ac:dyDescent="0.25">
      <c r="A768" s="25"/>
      <c r="B768" s="30" t="str">
        <f>IF($A768="","",INDEX('LEA-District wide'!$B:$B,MATCH($A768,'LEA-District wide'!$A:$A,0)))</f>
        <v/>
      </c>
      <c r="C768" s="26"/>
      <c r="D768" s="26"/>
      <c r="E768" s="6" t="str">
        <f>IF($A768="","",IFERROR(INDEX(CEPIdentifiedStudentsSummary!$D:$D,MATCH($C768,CEPIdentifiedStudentsSummary!$A:$A,0)),0))</f>
        <v/>
      </c>
      <c r="F768" s="6" t="str">
        <f>IF($A768="","",IFERROR(INDEX(CEPIdentifiedStudentsSummary!$C:$C,MATCH($C768,CEPIdentifiedStudentsSummary!$A:$A,0)),0))</f>
        <v/>
      </c>
      <c r="G768" s="5" t="str">
        <f t="shared" si="44"/>
        <v/>
      </c>
      <c r="H768" s="36" t="str">
        <f t="shared" si="42"/>
        <v/>
      </c>
      <c r="I768" s="36" t="str">
        <f t="shared" si="43"/>
        <v/>
      </c>
      <c r="J768" s="44" t="str">
        <f>IF(IFERROR(INDEX(NslpCepGroups!$E:$E,MATCH($C768,NslpCepGroups!$C:$C,0))="Special Assistance - CEP",FALSE),"X","")</f>
        <v/>
      </c>
      <c r="K768" s="42" t="str">
        <f>IF($A768="","",IF($J768="X",INDEX(NslpCepGroups!$H:$H,MATCH($C768,NslpCepGroups!$C:$C,0)),""))</f>
        <v/>
      </c>
      <c r="L768" s="42" t="str">
        <f>IF($A768="","",IF($J768="X",IF(INDEX(NslpCepGroups!$F:$F,MATCH($C768,NslpCepGroups!$C:$C,0))=0,"Indiv. site",INDEX(NslpCepGroups!$F:$F,MATCH($C768,NslpCepGroups!$C:$C,0))),""))</f>
        <v/>
      </c>
      <c r="M768" s="42" t="str">
        <f>IF($A768="","",IF($J768="X",INDEX(NslpCepGroups!$I:$I,MATCH($C768,NslpCepGroups!$C:$C,0)),""))</f>
        <v/>
      </c>
      <c r="N768" s="46"/>
    </row>
    <row r="769" spans="1:14" x14ac:dyDescent="0.25">
      <c r="A769" s="25"/>
      <c r="B769" s="30" t="str">
        <f>IF($A769="","",INDEX('LEA-District wide'!$B:$B,MATCH($A769,'LEA-District wide'!$A:$A,0)))</f>
        <v/>
      </c>
      <c r="C769" s="26"/>
      <c r="D769" s="26"/>
      <c r="E769" s="6" t="str">
        <f>IF($A769="","",IFERROR(INDEX(CEPIdentifiedStudentsSummary!$D:$D,MATCH($C769,CEPIdentifiedStudentsSummary!$A:$A,0)),0))</f>
        <v/>
      </c>
      <c r="F769" s="6" t="str">
        <f>IF($A769="","",IFERROR(INDEX(CEPIdentifiedStudentsSummary!$C:$C,MATCH($C769,CEPIdentifiedStudentsSummary!$A:$A,0)),0))</f>
        <v/>
      </c>
      <c r="G769" s="5" t="str">
        <f t="shared" si="44"/>
        <v/>
      </c>
      <c r="H769" s="36" t="str">
        <f t="shared" si="42"/>
        <v/>
      </c>
      <c r="I769" s="36" t="str">
        <f t="shared" si="43"/>
        <v/>
      </c>
      <c r="J769" s="44" t="str">
        <f>IF(IFERROR(INDEX(NslpCepGroups!$E:$E,MATCH($C769,NslpCepGroups!$C:$C,0))="Special Assistance - CEP",FALSE),"X","")</f>
        <v/>
      </c>
      <c r="K769" s="42" t="str">
        <f>IF($A769="","",IF($J769="X",INDEX(NslpCepGroups!$H:$H,MATCH($C769,NslpCepGroups!$C:$C,0)),""))</f>
        <v/>
      </c>
      <c r="L769" s="42" t="str">
        <f>IF($A769="","",IF($J769="X",IF(INDEX(NslpCepGroups!$F:$F,MATCH($C769,NslpCepGroups!$C:$C,0))=0,"Indiv. site",INDEX(NslpCepGroups!$F:$F,MATCH($C769,NslpCepGroups!$C:$C,0))),""))</f>
        <v/>
      </c>
      <c r="M769" s="42" t="str">
        <f>IF($A769="","",IF($J769="X",INDEX(NslpCepGroups!$I:$I,MATCH($C769,NslpCepGroups!$C:$C,0)),""))</f>
        <v/>
      </c>
      <c r="N769" s="46"/>
    </row>
    <row r="770" spans="1:14" x14ac:dyDescent="0.25">
      <c r="A770" s="25"/>
      <c r="B770" s="30" t="str">
        <f>IF($A770="","",INDEX('LEA-District wide'!$B:$B,MATCH($A770,'LEA-District wide'!$A:$A,0)))</f>
        <v/>
      </c>
      <c r="C770" s="26"/>
      <c r="D770" s="26"/>
      <c r="E770" s="6" t="str">
        <f>IF($A770="","",IFERROR(INDEX(CEPIdentifiedStudentsSummary!$D:$D,MATCH($C770,CEPIdentifiedStudentsSummary!$A:$A,0)),0))</f>
        <v/>
      </c>
      <c r="F770" s="6" t="str">
        <f>IF($A770="","",IFERROR(INDEX(CEPIdentifiedStudentsSummary!$C:$C,MATCH($C770,CEPIdentifiedStudentsSummary!$A:$A,0)),0))</f>
        <v/>
      </c>
      <c r="G770" s="5" t="str">
        <f t="shared" si="44"/>
        <v/>
      </c>
      <c r="H770" s="36" t="str">
        <f t="shared" ref="H770:H833" si="45">IF($G770="N/A","",IF(AND($G770&gt;=0.3,$G770&lt;0.4),"X",""))</f>
        <v/>
      </c>
      <c r="I770" s="36" t="str">
        <f t="shared" ref="I770:I833" si="46">IF($A770="","",IF($G770="N/A","",IF($G770&gt;=0.4,"X","")))</f>
        <v/>
      </c>
      <c r="J770" s="44" t="str">
        <f>IF(IFERROR(INDEX(NslpCepGroups!$E:$E,MATCH($C770,NslpCepGroups!$C:$C,0))="Special Assistance - CEP",FALSE),"X","")</f>
        <v/>
      </c>
      <c r="K770" s="42" t="str">
        <f>IF($A770="","",IF($J770="X",INDEX(NslpCepGroups!$H:$H,MATCH($C770,NslpCepGroups!$C:$C,0)),""))</f>
        <v/>
      </c>
      <c r="L770" s="42" t="str">
        <f>IF($A770="","",IF($J770="X",IF(INDEX(NslpCepGroups!$F:$F,MATCH($C770,NslpCepGroups!$C:$C,0))=0,"Indiv. site",INDEX(NslpCepGroups!$F:$F,MATCH($C770,NslpCepGroups!$C:$C,0))),""))</f>
        <v/>
      </c>
      <c r="M770" s="42" t="str">
        <f>IF($A770="","",IF($J770="X",INDEX(NslpCepGroups!$I:$I,MATCH($C770,NslpCepGroups!$C:$C,0)),""))</f>
        <v/>
      </c>
      <c r="N770" s="46"/>
    </row>
    <row r="771" spans="1:14" x14ac:dyDescent="0.25">
      <c r="A771" s="25"/>
      <c r="B771" s="30" t="str">
        <f>IF($A771="","",INDEX('LEA-District wide'!$B:$B,MATCH($A771,'LEA-District wide'!$A:$A,0)))</f>
        <v/>
      </c>
      <c r="C771" s="26"/>
      <c r="D771" s="26"/>
      <c r="E771" s="6" t="str">
        <f>IF($A771="","",IFERROR(INDEX(CEPIdentifiedStudentsSummary!$D:$D,MATCH($C771,CEPIdentifiedStudentsSummary!$A:$A,0)),0))</f>
        <v/>
      </c>
      <c r="F771" s="6" t="str">
        <f>IF($A771="","",IFERROR(INDEX(CEPIdentifiedStudentsSummary!$C:$C,MATCH($C771,CEPIdentifiedStudentsSummary!$A:$A,0)),0))</f>
        <v/>
      </c>
      <c r="G771" s="5" t="str">
        <f t="shared" ref="G771:G834" si="47">IF($A771="","",IFERROR(F771/E771,"N/A"))</f>
        <v/>
      </c>
      <c r="H771" s="36" t="str">
        <f t="shared" si="45"/>
        <v/>
      </c>
      <c r="I771" s="36" t="str">
        <f t="shared" si="46"/>
        <v/>
      </c>
      <c r="J771" s="44" t="str">
        <f>IF(IFERROR(INDEX(NslpCepGroups!$E:$E,MATCH($C771,NslpCepGroups!$C:$C,0))="Special Assistance - CEP",FALSE),"X","")</f>
        <v/>
      </c>
      <c r="K771" s="42" t="str">
        <f>IF($A771="","",IF($J771="X",INDEX(NslpCepGroups!$H:$H,MATCH($C771,NslpCepGroups!$C:$C,0)),""))</f>
        <v/>
      </c>
      <c r="L771" s="42" t="str">
        <f>IF($A771="","",IF($J771="X",IF(INDEX(NslpCepGroups!$F:$F,MATCH($C771,NslpCepGroups!$C:$C,0))=0,"Indiv. site",INDEX(NslpCepGroups!$F:$F,MATCH($C771,NslpCepGroups!$C:$C,0))),""))</f>
        <v/>
      </c>
      <c r="M771" s="42" t="str">
        <f>IF($A771="","",IF($J771="X",INDEX(NslpCepGroups!$I:$I,MATCH($C771,NslpCepGroups!$C:$C,0)),""))</f>
        <v/>
      </c>
      <c r="N771" s="46"/>
    </row>
    <row r="772" spans="1:14" x14ac:dyDescent="0.25">
      <c r="A772" s="25"/>
      <c r="B772" s="30" t="str">
        <f>IF($A772="","",INDEX('LEA-District wide'!$B:$B,MATCH($A772,'LEA-District wide'!$A:$A,0)))</f>
        <v/>
      </c>
      <c r="C772" s="26"/>
      <c r="D772" s="26"/>
      <c r="E772" s="6" t="str">
        <f>IF($A772="","",IFERROR(INDEX(CEPIdentifiedStudentsSummary!$D:$D,MATCH($C772,CEPIdentifiedStudentsSummary!$A:$A,0)),0))</f>
        <v/>
      </c>
      <c r="F772" s="6" t="str">
        <f>IF($A772="","",IFERROR(INDEX(CEPIdentifiedStudentsSummary!$C:$C,MATCH($C772,CEPIdentifiedStudentsSummary!$A:$A,0)),0))</f>
        <v/>
      </c>
      <c r="G772" s="5" t="str">
        <f t="shared" si="47"/>
        <v/>
      </c>
      <c r="H772" s="36" t="str">
        <f t="shared" si="45"/>
        <v/>
      </c>
      <c r="I772" s="36" t="str">
        <f t="shared" si="46"/>
        <v/>
      </c>
      <c r="J772" s="44" t="str">
        <f>IF(IFERROR(INDEX(NslpCepGroups!$E:$E,MATCH($C772,NslpCepGroups!$C:$C,0))="Special Assistance - CEP",FALSE),"X","")</f>
        <v/>
      </c>
      <c r="K772" s="42" t="str">
        <f>IF($A772="","",IF($J772="X",INDEX(NslpCepGroups!$H:$H,MATCH($C772,NslpCepGroups!$C:$C,0)),""))</f>
        <v/>
      </c>
      <c r="L772" s="42" t="str">
        <f>IF($A772="","",IF($J772="X",IF(INDEX(NslpCepGroups!$F:$F,MATCH($C772,NslpCepGroups!$C:$C,0))=0,"Indiv. site",INDEX(NslpCepGroups!$F:$F,MATCH($C772,NslpCepGroups!$C:$C,0))),""))</f>
        <v/>
      </c>
      <c r="M772" s="42" t="str">
        <f>IF($A772="","",IF($J772="X",INDEX(NslpCepGroups!$I:$I,MATCH($C772,NslpCepGroups!$C:$C,0)),""))</f>
        <v/>
      </c>
      <c r="N772" s="46"/>
    </row>
    <row r="773" spans="1:14" x14ac:dyDescent="0.25">
      <c r="A773" s="25"/>
      <c r="B773" s="30" t="str">
        <f>IF($A773="","",INDEX('LEA-District wide'!$B:$B,MATCH($A773,'LEA-District wide'!$A:$A,0)))</f>
        <v/>
      </c>
      <c r="C773" s="26"/>
      <c r="D773" s="26"/>
      <c r="E773" s="6" t="str">
        <f>IF($A773="","",IFERROR(INDEX(CEPIdentifiedStudentsSummary!$D:$D,MATCH($C773,CEPIdentifiedStudentsSummary!$A:$A,0)),0))</f>
        <v/>
      </c>
      <c r="F773" s="6" t="str">
        <f>IF($A773="","",IFERROR(INDEX(CEPIdentifiedStudentsSummary!$C:$C,MATCH($C773,CEPIdentifiedStudentsSummary!$A:$A,0)),0))</f>
        <v/>
      </c>
      <c r="G773" s="5" t="str">
        <f t="shared" si="47"/>
        <v/>
      </c>
      <c r="H773" s="36" t="str">
        <f t="shared" si="45"/>
        <v/>
      </c>
      <c r="I773" s="36" t="str">
        <f t="shared" si="46"/>
        <v/>
      </c>
      <c r="J773" s="44" t="str">
        <f>IF(IFERROR(INDEX(NslpCepGroups!$E:$E,MATCH($C773,NslpCepGroups!$C:$C,0))="Special Assistance - CEP",FALSE),"X","")</f>
        <v/>
      </c>
      <c r="K773" s="42" t="str">
        <f>IF($A773="","",IF($J773="X",INDEX(NslpCepGroups!$H:$H,MATCH($C773,NslpCepGroups!$C:$C,0)),""))</f>
        <v/>
      </c>
      <c r="L773" s="42" t="str">
        <f>IF($A773="","",IF($J773="X",IF(INDEX(NslpCepGroups!$F:$F,MATCH($C773,NslpCepGroups!$C:$C,0))=0,"Indiv. site",INDEX(NslpCepGroups!$F:$F,MATCH($C773,NslpCepGroups!$C:$C,0))),""))</f>
        <v/>
      </c>
      <c r="M773" s="42" t="str">
        <f>IF($A773="","",IF($J773="X",INDEX(NslpCepGroups!$I:$I,MATCH($C773,NslpCepGroups!$C:$C,0)),""))</f>
        <v/>
      </c>
      <c r="N773" s="46"/>
    </row>
    <row r="774" spans="1:14" x14ac:dyDescent="0.25">
      <c r="A774" s="25"/>
      <c r="B774" s="30" t="str">
        <f>IF($A774="","",INDEX('LEA-District wide'!$B:$B,MATCH($A774,'LEA-District wide'!$A:$A,0)))</f>
        <v/>
      </c>
      <c r="C774" s="26"/>
      <c r="D774" s="26"/>
      <c r="E774" s="6" t="str">
        <f>IF($A774="","",IFERROR(INDEX(CEPIdentifiedStudentsSummary!$D:$D,MATCH($C774,CEPIdentifiedStudentsSummary!$A:$A,0)),0))</f>
        <v/>
      </c>
      <c r="F774" s="6" t="str">
        <f>IF($A774="","",IFERROR(INDEX(CEPIdentifiedStudentsSummary!$C:$C,MATCH($C774,CEPIdentifiedStudentsSummary!$A:$A,0)),0))</f>
        <v/>
      </c>
      <c r="G774" s="5" t="str">
        <f t="shared" si="47"/>
        <v/>
      </c>
      <c r="H774" s="36" t="str">
        <f t="shared" si="45"/>
        <v/>
      </c>
      <c r="I774" s="36" t="str">
        <f t="shared" si="46"/>
        <v/>
      </c>
      <c r="J774" s="44" t="str">
        <f>IF(IFERROR(INDEX(NslpCepGroups!$E:$E,MATCH($C774,NslpCepGroups!$C:$C,0))="Special Assistance - CEP",FALSE),"X","")</f>
        <v/>
      </c>
      <c r="K774" s="42" t="str">
        <f>IF($A774="","",IF($J774="X",INDEX(NslpCepGroups!$H:$H,MATCH($C774,NslpCepGroups!$C:$C,0)),""))</f>
        <v/>
      </c>
      <c r="L774" s="42" t="str">
        <f>IF($A774="","",IF($J774="X",IF(INDEX(NslpCepGroups!$F:$F,MATCH($C774,NslpCepGroups!$C:$C,0))=0,"Indiv. site",INDEX(NslpCepGroups!$F:$F,MATCH($C774,NslpCepGroups!$C:$C,0))),""))</f>
        <v/>
      </c>
      <c r="M774" s="42" t="str">
        <f>IF($A774="","",IF($J774="X",INDEX(NslpCepGroups!$I:$I,MATCH($C774,NslpCepGroups!$C:$C,0)),""))</f>
        <v/>
      </c>
      <c r="N774" s="46"/>
    </row>
    <row r="775" spans="1:14" x14ac:dyDescent="0.25">
      <c r="A775" s="25"/>
      <c r="B775" s="30" t="str">
        <f>IF($A775="","",INDEX('LEA-District wide'!$B:$B,MATCH($A775,'LEA-District wide'!$A:$A,0)))</f>
        <v/>
      </c>
      <c r="C775" s="26"/>
      <c r="D775" s="26"/>
      <c r="E775" s="6" t="str">
        <f>IF($A775="","",IFERROR(INDEX(CEPIdentifiedStudentsSummary!$D:$D,MATCH($C775,CEPIdentifiedStudentsSummary!$A:$A,0)),0))</f>
        <v/>
      </c>
      <c r="F775" s="6" t="str">
        <f>IF($A775="","",IFERROR(INDEX(CEPIdentifiedStudentsSummary!$C:$C,MATCH($C775,CEPIdentifiedStudentsSummary!$A:$A,0)),0))</f>
        <v/>
      </c>
      <c r="G775" s="5" t="str">
        <f t="shared" si="47"/>
        <v/>
      </c>
      <c r="H775" s="36" t="str">
        <f t="shared" si="45"/>
        <v/>
      </c>
      <c r="I775" s="36" t="str">
        <f t="shared" si="46"/>
        <v/>
      </c>
      <c r="J775" s="44" t="str">
        <f>IF(IFERROR(INDEX(NslpCepGroups!$E:$E,MATCH($C775,NslpCepGroups!$C:$C,0))="Special Assistance - CEP",FALSE),"X","")</f>
        <v/>
      </c>
      <c r="K775" s="42" t="str">
        <f>IF($A775="","",IF($J775="X",INDEX(NslpCepGroups!$H:$H,MATCH($C775,NslpCepGroups!$C:$C,0)),""))</f>
        <v/>
      </c>
      <c r="L775" s="42" t="str">
        <f>IF($A775="","",IF($J775="X",IF(INDEX(NslpCepGroups!$F:$F,MATCH($C775,NslpCepGroups!$C:$C,0))=0,"Indiv. site",INDEX(NslpCepGroups!$F:$F,MATCH($C775,NslpCepGroups!$C:$C,0))),""))</f>
        <v/>
      </c>
      <c r="M775" s="42" t="str">
        <f>IF($A775="","",IF($J775="X",INDEX(NslpCepGroups!$I:$I,MATCH($C775,NslpCepGroups!$C:$C,0)),""))</f>
        <v/>
      </c>
      <c r="N775" s="46"/>
    </row>
    <row r="776" spans="1:14" x14ac:dyDescent="0.25">
      <c r="A776" s="25"/>
      <c r="B776" s="30" t="str">
        <f>IF($A776="","",INDEX('LEA-District wide'!$B:$B,MATCH($A776,'LEA-District wide'!$A:$A,0)))</f>
        <v/>
      </c>
      <c r="C776" s="26"/>
      <c r="D776" s="26"/>
      <c r="E776" s="6" t="str">
        <f>IF($A776="","",IFERROR(INDEX(CEPIdentifiedStudentsSummary!$D:$D,MATCH($C776,CEPIdentifiedStudentsSummary!$A:$A,0)),0))</f>
        <v/>
      </c>
      <c r="F776" s="6" t="str">
        <f>IF($A776="","",IFERROR(INDEX(CEPIdentifiedStudentsSummary!$C:$C,MATCH($C776,CEPIdentifiedStudentsSummary!$A:$A,0)),0))</f>
        <v/>
      </c>
      <c r="G776" s="5" t="str">
        <f t="shared" si="47"/>
        <v/>
      </c>
      <c r="H776" s="36" t="str">
        <f t="shared" si="45"/>
        <v/>
      </c>
      <c r="I776" s="36" t="str">
        <f t="shared" si="46"/>
        <v/>
      </c>
      <c r="J776" s="44" t="str">
        <f>IF(IFERROR(INDEX(NslpCepGroups!$E:$E,MATCH($C776,NslpCepGroups!$C:$C,0))="Special Assistance - CEP",FALSE),"X","")</f>
        <v/>
      </c>
      <c r="K776" s="42" t="str">
        <f>IF($A776="","",IF($J776="X",INDEX(NslpCepGroups!$H:$H,MATCH($C776,NslpCepGroups!$C:$C,0)),""))</f>
        <v/>
      </c>
      <c r="L776" s="42" t="str">
        <f>IF($A776="","",IF($J776="X",IF(INDEX(NslpCepGroups!$F:$F,MATCH($C776,NslpCepGroups!$C:$C,0))=0,"Indiv. site",INDEX(NslpCepGroups!$F:$F,MATCH($C776,NslpCepGroups!$C:$C,0))),""))</f>
        <v/>
      </c>
      <c r="M776" s="42" t="str">
        <f>IF($A776="","",IF($J776="X",INDEX(NslpCepGroups!$I:$I,MATCH($C776,NslpCepGroups!$C:$C,0)),""))</f>
        <v/>
      </c>
      <c r="N776" s="46"/>
    </row>
    <row r="777" spans="1:14" x14ac:dyDescent="0.25">
      <c r="A777" s="25"/>
      <c r="B777" s="30" t="str">
        <f>IF($A777="","",INDEX('LEA-District wide'!$B:$B,MATCH($A777,'LEA-District wide'!$A:$A,0)))</f>
        <v/>
      </c>
      <c r="C777" s="26"/>
      <c r="D777" s="26"/>
      <c r="E777" s="6" t="str">
        <f>IF($A777="","",IFERROR(INDEX(CEPIdentifiedStudentsSummary!$D:$D,MATCH($C777,CEPIdentifiedStudentsSummary!$A:$A,0)),0))</f>
        <v/>
      </c>
      <c r="F777" s="6" t="str">
        <f>IF($A777="","",IFERROR(INDEX(CEPIdentifiedStudentsSummary!$C:$C,MATCH($C777,CEPIdentifiedStudentsSummary!$A:$A,0)),0))</f>
        <v/>
      </c>
      <c r="G777" s="5" t="str">
        <f t="shared" si="47"/>
        <v/>
      </c>
      <c r="H777" s="36" t="str">
        <f t="shared" si="45"/>
        <v/>
      </c>
      <c r="I777" s="36" t="str">
        <f t="shared" si="46"/>
        <v/>
      </c>
      <c r="J777" s="44" t="str">
        <f>IF(IFERROR(INDEX(NslpCepGroups!$E:$E,MATCH($C777,NslpCepGroups!$C:$C,0))="Special Assistance - CEP",FALSE),"X","")</f>
        <v/>
      </c>
      <c r="K777" s="42" t="str">
        <f>IF($A777="","",IF($J777="X",INDEX(NslpCepGroups!$H:$H,MATCH($C777,NslpCepGroups!$C:$C,0)),""))</f>
        <v/>
      </c>
      <c r="L777" s="42" t="str">
        <f>IF($A777="","",IF($J777="X",IF(INDEX(NslpCepGroups!$F:$F,MATCH($C777,NslpCepGroups!$C:$C,0))=0,"Indiv. site",INDEX(NslpCepGroups!$F:$F,MATCH($C777,NslpCepGroups!$C:$C,0))),""))</f>
        <v/>
      </c>
      <c r="M777" s="42" t="str">
        <f>IF($A777="","",IF($J777="X",INDEX(NslpCepGroups!$I:$I,MATCH($C777,NslpCepGroups!$C:$C,0)),""))</f>
        <v/>
      </c>
      <c r="N777" s="46"/>
    </row>
    <row r="778" spans="1:14" x14ac:dyDescent="0.25">
      <c r="A778" s="25"/>
      <c r="B778" s="30" t="str">
        <f>IF($A778="","",INDEX('LEA-District wide'!$B:$B,MATCH($A778,'LEA-District wide'!$A:$A,0)))</f>
        <v/>
      </c>
      <c r="C778" s="26"/>
      <c r="D778" s="26"/>
      <c r="E778" s="6" t="str">
        <f>IF($A778="","",IFERROR(INDEX(CEPIdentifiedStudentsSummary!$D:$D,MATCH($C778,CEPIdentifiedStudentsSummary!$A:$A,0)),0))</f>
        <v/>
      </c>
      <c r="F778" s="6" t="str">
        <f>IF($A778="","",IFERROR(INDEX(CEPIdentifiedStudentsSummary!$C:$C,MATCH($C778,CEPIdentifiedStudentsSummary!$A:$A,0)),0))</f>
        <v/>
      </c>
      <c r="G778" s="5" t="str">
        <f t="shared" si="47"/>
        <v/>
      </c>
      <c r="H778" s="36" t="str">
        <f t="shared" si="45"/>
        <v/>
      </c>
      <c r="I778" s="36" t="str">
        <f t="shared" si="46"/>
        <v/>
      </c>
      <c r="J778" s="44" t="str">
        <f>IF(IFERROR(INDEX(NslpCepGroups!$E:$E,MATCH($C778,NslpCepGroups!$C:$C,0))="Special Assistance - CEP",FALSE),"X","")</f>
        <v/>
      </c>
      <c r="K778" s="42" t="str">
        <f>IF($A778="","",IF($J778="X",INDEX(NslpCepGroups!$H:$H,MATCH($C778,NslpCepGroups!$C:$C,0)),""))</f>
        <v/>
      </c>
      <c r="L778" s="42" t="str">
        <f>IF($A778="","",IF($J778="X",IF(INDEX(NslpCepGroups!$F:$F,MATCH($C778,NslpCepGroups!$C:$C,0))=0,"Indiv. site",INDEX(NslpCepGroups!$F:$F,MATCH($C778,NslpCepGroups!$C:$C,0))),""))</f>
        <v/>
      </c>
      <c r="M778" s="42" t="str">
        <f>IF($A778="","",IF($J778="X",INDEX(NslpCepGroups!$I:$I,MATCH($C778,NslpCepGroups!$C:$C,0)),""))</f>
        <v/>
      </c>
      <c r="N778" s="46"/>
    </row>
    <row r="779" spans="1:14" x14ac:dyDescent="0.25">
      <c r="A779" s="25"/>
      <c r="B779" s="30" t="str">
        <f>IF($A779="","",INDEX('LEA-District wide'!$B:$B,MATCH($A779,'LEA-District wide'!$A:$A,0)))</f>
        <v/>
      </c>
      <c r="C779" s="26"/>
      <c r="D779" s="26"/>
      <c r="E779" s="6" t="str">
        <f>IF($A779="","",IFERROR(INDEX(CEPIdentifiedStudentsSummary!$D:$D,MATCH($C779,CEPIdentifiedStudentsSummary!$A:$A,0)),0))</f>
        <v/>
      </c>
      <c r="F779" s="6" t="str">
        <f>IF($A779="","",IFERROR(INDEX(CEPIdentifiedStudentsSummary!$C:$C,MATCH($C779,CEPIdentifiedStudentsSummary!$A:$A,0)),0))</f>
        <v/>
      </c>
      <c r="G779" s="5" t="str">
        <f t="shared" si="47"/>
        <v/>
      </c>
      <c r="H779" s="36" t="str">
        <f t="shared" si="45"/>
        <v/>
      </c>
      <c r="I779" s="36" t="str">
        <f t="shared" si="46"/>
        <v/>
      </c>
      <c r="J779" s="44" t="str">
        <f>IF(IFERROR(INDEX(NslpCepGroups!$E:$E,MATCH($C779,NslpCepGroups!$C:$C,0))="Special Assistance - CEP",FALSE),"X","")</f>
        <v/>
      </c>
      <c r="K779" s="42" t="str">
        <f>IF($A779="","",IF($J779="X",INDEX(NslpCepGroups!$H:$H,MATCH($C779,NslpCepGroups!$C:$C,0)),""))</f>
        <v/>
      </c>
      <c r="L779" s="42" t="str">
        <f>IF($A779="","",IF($J779="X",IF(INDEX(NslpCepGroups!$F:$F,MATCH($C779,NslpCepGroups!$C:$C,0))=0,"Indiv. site",INDEX(NslpCepGroups!$F:$F,MATCH($C779,NslpCepGroups!$C:$C,0))),""))</f>
        <v/>
      </c>
      <c r="M779" s="42" t="str">
        <f>IF($A779="","",IF($J779="X",INDEX(NslpCepGroups!$I:$I,MATCH($C779,NslpCepGroups!$C:$C,0)),""))</f>
        <v/>
      </c>
      <c r="N779" s="46"/>
    </row>
    <row r="780" spans="1:14" x14ac:dyDescent="0.25">
      <c r="A780" s="25"/>
      <c r="B780" s="30" t="str">
        <f>IF($A780="","",INDEX('LEA-District wide'!$B:$B,MATCH($A780,'LEA-District wide'!$A:$A,0)))</f>
        <v/>
      </c>
      <c r="C780" s="26"/>
      <c r="D780" s="26"/>
      <c r="E780" s="6" t="str">
        <f>IF($A780="","",IFERROR(INDEX(CEPIdentifiedStudentsSummary!$D:$D,MATCH($C780,CEPIdentifiedStudentsSummary!$A:$A,0)),0))</f>
        <v/>
      </c>
      <c r="F780" s="6" t="str">
        <f>IF($A780="","",IFERROR(INDEX(CEPIdentifiedStudentsSummary!$C:$C,MATCH($C780,CEPIdentifiedStudentsSummary!$A:$A,0)),0))</f>
        <v/>
      </c>
      <c r="G780" s="5" t="str">
        <f t="shared" si="47"/>
        <v/>
      </c>
      <c r="H780" s="36" t="str">
        <f t="shared" si="45"/>
        <v/>
      </c>
      <c r="I780" s="36" t="str">
        <f t="shared" si="46"/>
        <v/>
      </c>
      <c r="J780" s="44" t="str">
        <f>IF(IFERROR(INDEX(NslpCepGroups!$E:$E,MATCH($C780,NslpCepGroups!$C:$C,0))="Special Assistance - CEP",FALSE),"X","")</f>
        <v/>
      </c>
      <c r="K780" s="42" t="str">
        <f>IF($A780="","",IF($J780="X",INDEX(NslpCepGroups!$H:$H,MATCH($C780,NslpCepGroups!$C:$C,0)),""))</f>
        <v/>
      </c>
      <c r="L780" s="42" t="str">
        <f>IF($A780="","",IF($J780="X",IF(INDEX(NslpCepGroups!$F:$F,MATCH($C780,NslpCepGroups!$C:$C,0))=0,"Indiv. site",INDEX(NslpCepGroups!$F:$F,MATCH($C780,NslpCepGroups!$C:$C,0))),""))</f>
        <v/>
      </c>
      <c r="M780" s="42" t="str">
        <f>IF($A780="","",IF($J780="X",INDEX(NslpCepGroups!$I:$I,MATCH($C780,NslpCepGroups!$C:$C,0)),""))</f>
        <v/>
      </c>
      <c r="N780" s="46"/>
    </row>
    <row r="781" spans="1:14" x14ac:dyDescent="0.25">
      <c r="A781" s="25"/>
      <c r="B781" s="30" t="str">
        <f>IF($A781="","",INDEX('LEA-District wide'!$B:$B,MATCH($A781,'LEA-District wide'!$A:$A,0)))</f>
        <v/>
      </c>
      <c r="C781" s="26"/>
      <c r="D781" s="26"/>
      <c r="E781" s="6" t="str">
        <f>IF($A781="","",IFERROR(INDEX(CEPIdentifiedStudentsSummary!$D:$D,MATCH($C781,CEPIdentifiedStudentsSummary!$A:$A,0)),0))</f>
        <v/>
      </c>
      <c r="F781" s="6" t="str">
        <f>IF($A781="","",IFERROR(INDEX(CEPIdentifiedStudentsSummary!$C:$C,MATCH($C781,CEPIdentifiedStudentsSummary!$A:$A,0)),0))</f>
        <v/>
      </c>
      <c r="G781" s="5" t="str">
        <f t="shared" si="47"/>
        <v/>
      </c>
      <c r="H781" s="36" t="str">
        <f t="shared" si="45"/>
        <v/>
      </c>
      <c r="I781" s="36" t="str">
        <f t="shared" si="46"/>
        <v/>
      </c>
      <c r="J781" s="44" t="str">
        <f>IF(IFERROR(INDEX(NslpCepGroups!$E:$E,MATCH($C781,NslpCepGroups!$C:$C,0))="Special Assistance - CEP",FALSE),"X","")</f>
        <v/>
      </c>
      <c r="K781" s="42" t="str">
        <f>IF($A781="","",IF($J781="X",INDEX(NslpCepGroups!$H:$H,MATCH($C781,NslpCepGroups!$C:$C,0)),""))</f>
        <v/>
      </c>
      <c r="L781" s="42" t="str">
        <f>IF($A781="","",IF($J781="X",IF(INDEX(NslpCepGroups!$F:$F,MATCH($C781,NslpCepGroups!$C:$C,0))=0,"Indiv. site",INDEX(NslpCepGroups!$F:$F,MATCH($C781,NslpCepGroups!$C:$C,0))),""))</f>
        <v/>
      </c>
      <c r="M781" s="42" t="str">
        <f>IF($A781="","",IF($J781="X",INDEX(NslpCepGroups!$I:$I,MATCH($C781,NslpCepGroups!$C:$C,0)),""))</f>
        <v/>
      </c>
      <c r="N781" s="46"/>
    </row>
    <row r="782" spans="1:14" x14ac:dyDescent="0.25">
      <c r="A782" s="25"/>
      <c r="B782" s="30" t="str">
        <f>IF($A782="","",INDEX('LEA-District wide'!$B:$B,MATCH($A782,'LEA-District wide'!$A:$A,0)))</f>
        <v/>
      </c>
      <c r="C782" s="26"/>
      <c r="D782" s="26"/>
      <c r="E782" s="6" t="str">
        <f>IF($A782="","",IFERROR(INDEX(CEPIdentifiedStudentsSummary!$D:$D,MATCH($C782,CEPIdentifiedStudentsSummary!$A:$A,0)),0))</f>
        <v/>
      </c>
      <c r="F782" s="6" t="str">
        <f>IF($A782="","",IFERROR(INDEX(CEPIdentifiedStudentsSummary!$C:$C,MATCH($C782,CEPIdentifiedStudentsSummary!$A:$A,0)),0))</f>
        <v/>
      </c>
      <c r="G782" s="5" t="str">
        <f t="shared" si="47"/>
        <v/>
      </c>
      <c r="H782" s="36" t="str">
        <f t="shared" si="45"/>
        <v/>
      </c>
      <c r="I782" s="36" t="str">
        <f t="shared" si="46"/>
        <v/>
      </c>
      <c r="J782" s="44" t="str">
        <f>IF(IFERROR(INDEX(NslpCepGroups!$E:$E,MATCH($C782,NslpCepGroups!$C:$C,0))="Special Assistance - CEP",FALSE),"X","")</f>
        <v/>
      </c>
      <c r="K782" s="42" t="str">
        <f>IF($A782="","",IF($J782="X",INDEX(NslpCepGroups!$H:$H,MATCH($C782,NslpCepGroups!$C:$C,0)),""))</f>
        <v/>
      </c>
      <c r="L782" s="42" t="str">
        <f>IF($A782="","",IF($J782="X",IF(INDEX(NslpCepGroups!$F:$F,MATCH($C782,NslpCepGroups!$C:$C,0))=0,"Indiv. site",INDEX(NslpCepGroups!$F:$F,MATCH($C782,NslpCepGroups!$C:$C,0))),""))</f>
        <v/>
      </c>
      <c r="M782" s="42" t="str">
        <f>IF($A782="","",IF($J782="X",INDEX(NslpCepGroups!$I:$I,MATCH($C782,NslpCepGroups!$C:$C,0)),""))</f>
        <v/>
      </c>
      <c r="N782" s="46"/>
    </row>
    <row r="783" spans="1:14" x14ac:dyDescent="0.25">
      <c r="A783" s="25"/>
      <c r="B783" s="30" t="str">
        <f>IF($A783="","",INDEX('LEA-District wide'!$B:$B,MATCH($A783,'LEA-District wide'!$A:$A,0)))</f>
        <v/>
      </c>
      <c r="C783" s="26"/>
      <c r="D783" s="26"/>
      <c r="E783" s="6" t="str">
        <f>IF($A783="","",IFERROR(INDEX(CEPIdentifiedStudentsSummary!$D:$D,MATCH($C783,CEPIdentifiedStudentsSummary!$A:$A,0)),0))</f>
        <v/>
      </c>
      <c r="F783" s="6" t="str">
        <f>IF($A783="","",IFERROR(INDEX(CEPIdentifiedStudentsSummary!$C:$C,MATCH($C783,CEPIdentifiedStudentsSummary!$A:$A,0)),0))</f>
        <v/>
      </c>
      <c r="G783" s="5" t="str">
        <f t="shared" si="47"/>
        <v/>
      </c>
      <c r="H783" s="36" t="str">
        <f t="shared" si="45"/>
        <v/>
      </c>
      <c r="I783" s="36" t="str">
        <f t="shared" si="46"/>
        <v/>
      </c>
      <c r="J783" s="44" t="str">
        <f>IF(IFERROR(INDEX(NslpCepGroups!$E:$E,MATCH($C783,NslpCepGroups!$C:$C,0))="Special Assistance - CEP",FALSE),"X","")</f>
        <v/>
      </c>
      <c r="K783" s="42" t="str">
        <f>IF($A783="","",IF($J783="X",INDEX(NslpCepGroups!$H:$H,MATCH($C783,NslpCepGroups!$C:$C,0)),""))</f>
        <v/>
      </c>
      <c r="L783" s="42" t="str">
        <f>IF($A783="","",IF($J783="X",IF(INDEX(NslpCepGroups!$F:$F,MATCH($C783,NslpCepGroups!$C:$C,0))=0,"Indiv. site",INDEX(NslpCepGroups!$F:$F,MATCH($C783,NslpCepGroups!$C:$C,0))),""))</f>
        <v/>
      </c>
      <c r="M783" s="42" t="str">
        <f>IF($A783="","",IF($J783="X",INDEX(NslpCepGroups!$I:$I,MATCH($C783,NslpCepGroups!$C:$C,0)),""))</f>
        <v/>
      </c>
      <c r="N783" s="46"/>
    </row>
    <row r="784" spans="1:14" x14ac:dyDescent="0.25">
      <c r="A784" s="25"/>
      <c r="B784" s="30" t="str">
        <f>IF($A784="","",INDEX('LEA-District wide'!$B:$B,MATCH($A784,'LEA-District wide'!$A:$A,0)))</f>
        <v/>
      </c>
      <c r="C784" s="26"/>
      <c r="D784" s="26"/>
      <c r="E784" s="6" t="str">
        <f>IF($A784="","",IFERROR(INDEX(CEPIdentifiedStudentsSummary!$D:$D,MATCH($C784,CEPIdentifiedStudentsSummary!$A:$A,0)),0))</f>
        <v/>
      </c>
      <c r="F784" s="6" t="str">
        <f>IF($A784="","",IFERROR(INDEX(CEPIdentifiedStudentsSummary!$C:$C,MATCH($C784,CEPIdentifiedStudentsSummary!$A:$A,0)),0))</f>
        <v/>
      </c>
      <c r="G784" s="5" t="str">
        <f t="shared" si="47"/>
        <v/>
      </c>
      <c r="H784" s="36" t="str">
        <f t="shared" si="45"/>
        <v/>
      </c>
      <c r="I784" s="36" t="str">
        <f t="shared" si="46"/>
        <v/>
      </c>
      <c r="J784" s="44" t="str">
        <f>IF(IFERROR(INDEX(NslpCepGroups!$E:$E,MATCH($C784,NslpCepGroups!$C:$C,0))="Special Assistance - CEP",FALSE),"X","")</f>
        <v/>
      </c>
      <c r="K784" s="42" t="str">
        <f>IF($A784="","",IF($J784="X",INDEX(NslpCepGroups!$H:$H,MATCH($C784,NslpCepGroups!$C:$C,0)),""))</f>
        <v/>
      </c>
      <c r="L784" s="42" t="str">
        <f>IF($A784="","",IF($J784="X",IF(INDEX(NslpCepGroups!$F:$F,MATCH($C784,NslpCepGroups!$C:$C,0))=0,"Indiv. site",INDEX(NslpCepGroups!$F:$F,MATCH($C784,NslpCepGroups!$C:$C,0))),""))</f>
        <v/>
      </c>
      <c r="M784" s="42" t="str">
        <f>IF($A784="","",IF($J784="X",INDEX(NslpCepGroups!$I:$I,MATCH($C784,NslpCepGroups!$C:$C,0)),""))</f>
        <v/>
      </c>
      <c r="N784" s="46"/>
    </row>
    <row r="785" spans="1:14" x14ac:dyDescent="0.25">
      <c r="A785" s="25"/>
      <c r="B785" s="30" t="str">
        <f>IF($A785="","",INDEX('LEA-District wide'!$B:$B,MATCH($A785,'LEA-District wide'!$A:$A,0)))</f>
        <v/>
      </c>
      <c r="C785" s="26"/>
      <c r="D785" s="26"/>
      <c r="E785" s="6" t="str">
        <f>IF($A785="","",IFERROR(INDEX(CEPIdentifiedStudentsSummary!$D:$D,MATCH($C785,CEPIdentifiedStudentsSummary!$A:$A,0)),0))</f>
        <v/>
      </c>
      <c r="F785" s="6" t="str">
        <f>IF($A785="","",IFERROR(INDEX(CEPIdentifiedStudentsSummary!$C:$C,MATCH($C785,CEPIdentifiedStudentsSummary!$A:$A,0)),0))</f>
        <v/>
      </c>
      <c r="G785" s="5" t="str">
        <f t="shared" si="47"/>
        <v/>
      </c>
      <c r="H785" s="36" t="str">
        <f t="shared" si="45"/>
        <v/>
      </c>
      <c r="I785" s="36" t="str">
        <f t="shared" si="46"/>
        <v/>
      </c>
      <c r="J785" s="44" t="str">
        <f>IF(IFERROR(INDEX(NslpCepGroups!$E:$E,MATCH($C785,NslpCepGroups!$C:$C,0))="Special Assistance - CEP",FALSE),"X","")</f>
        <v/>
      </c>
      <c r="K785" s="42" t="str">
        <f>IF($A785="","",IF($J785="X",INDEX(NslpCepGroups!$H:$H,MATCH($C785,NslpCepGroups!$C:$C,0)),""))</f>
        <v/>
      </c>
      <c r="L785" s="42" t="str">
        <f>IF($A785="","",IF($J785="X",IF(INDEX(NslpCepGroups!$F:$F,MATCH($C785,NslpCepGroups!$C:$C,0))=0,"Indiv. site",INDEX(NslpCepGroups!$F:$F,MATCH($C785,NslpCepGroups!$C:$C,0))),""))</f>
        <v/>
      </c>
      <c r="M785" s="42" t="str">
        <f>IF($A785="","",IF($J785="X",INDEX(NslpCepGroups!$I:$I,MATCH($C785,NslpCepGroups!$C:$C,0)),""))</f>
        <v/>
      </c>
      <c r="N785" s="46"/>
    </row>
    <row r="786" spans="1:14" x14ac:dyDescent="0.25">
      <c r="A786" s="25"/>
      <c r="B786" s="30" t="str">
        <f>IF($A786="","",INDEX('LEA-District wide'!$B:$B,MATCH($A786,'LEA-District wide'!$A:$A,0)))</f>
        <v/>
      </c>
      <c r="C786" s="26"/>
      <c r="D786" s="26"/>
      <c r="E786" s="6" t="str">
        <f>IF($A786="","",IFERROR(INDEX(CEPIdentifiedStudentsSummary!$D:$D,MATCH($C786,CEPIdentifiedStudentsSummary!$A:$A,0)),0))</f>
        <v/>
      </c>
      <c r="F786" s="6" t="str">
        <f>IF($A786="","",IFERROR(INDEX(CEPIdentifiedStudentsSummary!$C:$C,MATCH($C786,CEPIdentifiedStudentsSummary!$A:$A,0)),0))</f>
        <v/>
      </c>
      <c r="G786" s="5" t="str">
        <f t="shared" si="47"/>
        <v/>
      </c>
      <c r="H786" s="36" t="str">
        <f t="shared" si="45"/>
        <v/>
      </c>
      <c r="I786" s="36" t="str">
        <f t="shared" si="46"/>
        <v/>
      </c>
      <c r="J786" s="44" t="str">
        <f>IF(IFERROR(INDEX(NslpCepGroups!$E:$E,MATCH($C786,NslpCepGroups!$C:$C,0))="Special Assistance - CEP",FALSE),"X","")</f>
        <v/>
      </c>
      <c r="K786" s="42" t="str">
        <f>IF($A786="","",IF($J786="X",INDEX(NslpCepGroups!$H:$H,MATCH($C786,NslpCepGroups!$C:$C,0)),""))</f>
        <v/>
      </c>
      <c r="L786" s="42" t="str">
        <f>IF($A786="","",IF($J786="X",IF(INDEX(NslpCepGroups!$F:$F,MATCH($C786,NslpCepGroups!$C:$C,0))=0,"Indiv. site",INDEX(NslpCepGroups!$F:$F,MATCH($C786,NslpCepGroups!$C:$C,0))),""))</f>
        <v/>
      </c>
      <c r="M786" s="42" t="str">
        <f>IF($A786="","",IF($J786="X",INDEX(NslpCepGroups!$I:$I,MATCH($C786,NslpCepGroups!$C:$C,0)),""))</f>
        <v/>
      </c>
      <c r="N786" s="46"/>
    </row>
    <row r="787" spans="1:14" x14ac:dyDescent="0.25">
      <c r="A787" s="25"/>
      <c r="B787" s="30" t="str">
        <f>IF($A787="","",INDEX('LEA-District wide'!$B:$B,MATCH($A787,'LEA-District wide'!$A:$A,0)))</f>
        <v/>
      </c>
      <c r="C787" s="26"/>
      <c r="D787" s="26"/>
      <c r="E787" s="6" t="str">
        <f>IF($A787="","",IFERROR(INDEX(CEPIdentifiedStudentsSummary!$D:$D,MATCH($C787,CEPIdentifiedStudentsSummary!$A:$A,0)),0))</f>
        <v/>
      </c>
      <c r="F787" s="6" t="str">
        <f>IF($A787="","",IFERROR(INDEX(CEPIdentifiedStudentsSummary!$C:$C,MATCH($C787,CEPIdentifiedStudentsSummary!$A:$A,0)),0))</f>
        <v/>
      </c>
      <c r="G787" s="5" t="str">
        <f t="shared" si="47"/>
        <v/>
      </c>
      <c r="H787" s="36" t="str">
        <f t="shared" si="45"/>
        <v/>
      </c>
      <c r="I787" s="36" t="str">
        <f t="shared" si="46"/>
        <v/>
      </c>
      <c r="J787" s="44" t="str">
        <f>IF(IFERROR(INDEX(NslpCepGroups!$E:$E,MATCH($C787,NslpCepGroups!$C:$C,0))="Special Assistance - CEP",FALSE),"X","")</f>
        <v/>
      </c>
      <c r="K787" s="42" t="str">
        <f>IF($A787="","",IF($J787="X",INDEX(NslpCepGroups!$H:$H,MATCH($C787,NslpCepGroups!$C:$C,0)),""))</f>
        <v/>
      </c>
      <c r="L787" s="42" t="str">
        <f>IF($A787="","",IF($J787="X",IF(INDEX(NslpCepGroups!$F:$F,MATCH($C787,NslpCepGroups!$C:$C,0))=0,"Indiv. site",INDEX(NslpCepGroups!$F:$F,MATCH($C787,NslpCepGroups!$C:$C,0))),""))</f>
        <v/>
      </c>
      <c r="M787" s="42" t="str">
        <f>IF($A787="","",IF($J787="X",INDEX(NslpCepGroups!$I:$I,MATCH($C787,NslpCepGroups!$C:$C,0)),""))</f>
        <v/>
      </c>
      <c r="N787" s="46"/>
    </row>
    <row r="788" spans="1:14" x14ac:dyDescent="0.25">
      <c r="A788" s="25"/>
      <c r="B788" s="30" t="str">
        <f>IF($A788="","",INDEX('LEA-District wide'!$B:$B,MATCH($A788,'LEA-District wide'!$A:$A,0)))</f>
        <v/>
      </c>
      <c r="C788" s="26"/>
      <c r="D788" s="26"/>
      <c r="E788" s="6" t="str">
        <f>IF($A788="","",IFERROR(INDEX(CEPIdentifiedStudentsSummary!$D:$D,MATCH($C788,CEPIdentifiedStudentsSummary!$A:$A,0)),0))</f>
        <v/>
      </c>
      <c r="F788" s="6" t="str">
        <f>IF($A788="","",IFERROR(INDEX(CEPIdentifiedStudentsSummary!$C:$C,MATCH($C788,CEPIdentifiedStudentsSummary!$A:$A,0)),0))</f>
        <v/>
      </c>
      <c r="G788" s="5" t="str">
        <f t="shared" si="47"/>
        <v/>
      </c>
      <c r="H788" s="36" t="str">
        <f t="shared" si="45"/>
        <v/>
      </c>
      <c r="I788" s="36" t="str">
        <f t="shared" si="46"/>
        <v/>
      </c>
      <c r="J788" s="44" t="str">
        <f>IF(IFERROR(INDEX(NslpCepGroups!$E:$E,MATCH($C788,NslpCepGroups!$C:$C,0))="Special Assistance - CEP",FALSE),"X","")</f>
        <v/>
      </c>
      <c r="K788" s="42" t="str">
        <f>IF($A788="","",IF($J788="X",INDEX(NslpCepGroups!$H:$H,MATCH($C788,NslpCepGroups!$C:$C,0)),""))</f>
        <v/>
      </c>
      <c r="L788" s="42" t="str">
        <f>IF($A788="","",IF($J788="X",IF(INDEX(NslpCepGroups!$F:$F,MATCH($C788,NslpCepGroups!$C:$C,0))=0,"Indiv. site",INDEX(NslpCepGroups!$F:$F,MATCH($C788,NslpCepGroups!$C:$C,0))),""))</f>
        <v/>
      </c>
      <c r="M788" s="42" t="str">
        <f>IF($A788="","",IF($J788="X",INDEX(NslpCepGroups!$I:$I,MATCH($C788,NslpCepGroups!$C:$C,0)),""))</f>
        <v/>
      </c>
      <c r="N788" s="46"/>
    </row>
    <row r="789" spans="1:14" x14ac:dyDescent="0.25">
      <c r="A789" s="25"/>
      <c r="B789" s="30" t="str">
        <f>IF($A789="","",INDEX('LEA-District wide'!$B:$B,MATCH($A789,'LEA-District wide'!$A:$A,0)))</f>
        <v/>
      </c>
      <c r="C789" s="26"/>
      <c r="D789" s="26"/>
      <c r="E789" s="6" t="str">
        <f>IF($A789="","",IFERROR(INDEX(CEPIdentifiedStudentsSummary!$D:$D,MATCH($C789,CEPIdentifiedStudentsSummary!$A:$A,0)),0))</f>
        <v/>
      </c>
      <c r="F789" s="6" t="str">
        <f>IF($A789="","",IFERROR(INDEX(CEPIdentifiedStudentsSummary!$C:$C,MATCH($C789,CEPIdentifiedStudentsSummary!$A:$A,0)),0))</f>
        <v/>
      </c>
      <c r="G789" s="5" t="str">
        <f t="shared" si="47"/>
        <v/>
      </c>
      <c r="H789" s="36" t="str">
        <f t="shared" si="45"/>
        <v/>
      </c>
      <c r="I789" s="36" t="str">
        <f t="shared" si="46"/>
        <v/>
      </c>
      <c r="J789" s="44" t="str">
        <f>IF(IFERROR(INDEX(NslpCepGroups!$E:$E,MATCH($C789,NslpCepGroups!$C:$C,0))="Special Assistance - CEP",FALSE),"X","")</f>
        <v/>
      </c>
      <c r="K789" s="42" t="str">
        <f>IF($A789="","",IF($J789="X",INDEX(NslpCepGroups!$H:$H,MATCH($C789,NslpCepGroups!$C:$C,0)),""))</f>
        <v/>
      </c>
      <c r="L789" s="42" t="str">
        <f>IF($A789="","",IF($J789="X",IF(INDEX(NslpCepGroups!$F:$F,MATCH($C789,NslpCepGroups!$C:$C,0))=0,"Indiv. site",INDEX(NslpCepGroups!$F:$F,MATCH($C789,NslpCepGroups!$C:$C,0))),""))</f>
        <v/>
      </c>
      <c r="M789" s="42" t="str">
        <f>IF($A789="","",IF($J789="X",INDEX(NslpCepGroups!$I:$I,MATCH($C789,NslpCepGroups!$C:$C,0)),""))</f>
        <v/>
      </c>
      <c r="N789" s="46"/>
    </row>
    <row r="790" spans="1:14" x14ac:dyDescent="0.25">
      <c r="A790" s="25"/>
      <c r="B790" s="30" t="str">
        <f>IF($A790="","",INDEX('LEA-District wide'!$B:$B,MATCH($A790,'LEA-District wide'!$A:$A,0)))</f>
        <v/>
      </c>
      <c r="C790" s="26"/>
      <c r="D790" s="26"/>
      <c r="E790" s="6" t="str">
        <f>IF($A790="","",IFERROR(INDEX(CEPIdentifiedStudentsSummary!$D:$D,MATCH($C790,CEPIdentifiedStudentsSummary!$A:$A,0)),0))</f>
        <v/>
      </c>
      <c r="F790" s="6" t="str">
        <f>IF($A790="","",IFERROR(INDEX(CEPIdentifiedStudentsSummary!$C:$C,MATCH($C790,CEPIdentifiedStudentsSummary!$A:$A,0)),0))</f>
        <v/>
      </c>
      <c r="G790" s="5" t="str">
        <f t="shared" si="47"/>
        <v/>
      </c>
      <c r="H790" s="36" t="str">
        <f t="shared" si="45"/>
        <v/>
      </c>
      <c r="I790" s="36" t="str">
        <f t="shared" si="46"/>
        <v/>
      </c>
      <c r="J790" s="44" t="str">
        <f>IF(IFERROR(INDEX(NslpCepGroups!$E:$E,MATCH($C790,NslpCepGroups!$C:$C,0))="Special Assistance - CEP",FALSE),"X","")</f>
        <v/>
      </c>
      <c r="K790" s="42" t="str">
        <f>IF($A790="","",IF($J790="X",INDEX(NslpCepGroups!$H:$H,MATCH($C790,NslpCepGroups!$C:$C,0)),""))</f>
        <v/>
      </c>
      <c r="L790" s="42" t="str">
        <f>IF($A790="","",IF($J790="X",IF(INDEX(NslpCepGroups!$F:$F,MATCH($C790,NslpCepGroups!$C:$C,0))=0,"Indiv. site",INDEX(NslpCepGroups!$F:$F,MATCH($C790,NslpCepGroups!$C:$C,0))),""))</f>
        <v/>
      </c>
      <c r="M790" s="42" t="str">
        <f>IF($A790="","",IF($J790="X",INDEX(NslpCepGroups!$I:$I,MATCH($C790,NslpCepGroups!$C:$C,0)),""))</f>
        <v/>
      </c>
      <c r="N790" s="46"/>
    </row>
    <row r="791" spans="1:14" x14ac:dyDescent="0.25">
      <c r="A791" s="25"/>
      <c r="B791" s="30" t="str">
        <f>IF($A791="","",INDEX('LEA-District wide'!$B:$B,MATCH($A791,'LEA-District wide'!$A:$A,0)))</f>
        <v/>
      </c>
      <c r="C791" s="26"/>
      <c r="D791" s="26"/>
      <c r="E791" s="6" t="str">
        <f>IF($A791="","",IFERROR(INDEX(CEPIdentifiedStudentsSummary!$D:$D,MATCH($C791,CEPIdentifiedStudentsSummary!$A:$A,0)),0))</f>
        <v/>
      </c>
      <c r="F791" s="6" t="str">
        <f>IF($A791="","",IFERROR(INDEX(CEPIdentifiedStudentsSummary!$C:$C,MATCH($C791,CEPIdentifiedStudentsSummary!$A:$A,0)),0))</f>
        <v/>
      </c>
      <c r="G791" s="5" t="str">
        <f t="shared" si="47"/>
        <v/>
      </c>
      <c r="H791" s="36" t="str">
        <f t="shared" si="45"/>
        <v/>
      </c>
      <c r="I791" s="36" t="str">
        <f t="shared" si="46"/>
        <v/>
      </c>
      <c r="J791" s="44" t="str">
        <f>IF(IFERROR(INDEX(NslpCepGroups!$E:$E,MATCH($C791,NslpCepGroups!$C:$C,0))="Special Assistance - CEP",FALSE),"X","")</f>
        <v/>
      </c>
      <c r="K791" s="42" t="str">
        <f>IF($A791="","",IF($J791="X",INDEX(NslpCepGroups!$H:$H,MATCH($C791,NslpCepGroups!$C:$C,0)),""))</f>
        <v/>
      </c>
      <c r="L791" s="42" t="str">
        <f>IF($A791="","",IF($J791="X",IF(INDEX(NslpCepGroups!$F:$F,MATCH($C791,NslpCepGroups!$C:$C,0))=0,"Indiv. site",INDEX(NslpCepGroups!$F:$F,MATCH($C791,NslpCepGroups!$C:$C,0))),""))</f>
        <v/>
      </c>
      <c r="M791" s="42" t="str">
        <f>IF($A791="","",IF($J791="X",INDEX(NslpCepGroups!$I:$I,MATCH($C791,NslpCepGroups!$C:$C,0)),""))</f>
        <v/>
      </c>
      <c r="N791" s="46"/>
    </row>
    <row r="792" spans="1:14" x14ac:dyDescent="0.25">
      <c r="A792" s="25"/>
      <c r="B792" s="30" t="str">
        <f>IF($A792="","",INDEX('LEA-District wide'!$B:$B,MATCH($A792,'LEA-District wide'!$A:$A,0)))</f>
        <v/>
      </c>
      <c r="C792" s="26"/>
      <c r="D792" s="26"/>
      <c r="E792" s="6" t="str">
        <f>IF($A792="","",IFERROR(INDEX(CEPIdentifiedStudentsSummary!$D:$D,MATCH($C792,CEPIdentifiedStudentsSummary!$A:$A,0)),0))</f>
        <v/>
      </c>
      <c r="F792" s="6" t="str">
        <f>IF($A792="","",IFERROR(INDEX(CEPIdentifiedStudentsSummary!$C:$C,MATCH($C792,CEPIdentifiedStudentsSummary!$A:$A,0)),0))</f>
        <v/>
      </c>
      <c r="G792" s="5" t="str">
        <f t="shared" si="47"/>
        <v/>
      </c>
      <c r="H792" s="36" t="str">
        <f t="shared" si="45"/>
        <v/>
      </c>
      <c r="I792" s="36" t="str">
        <f t="shared" si="46"/>
        <v/>
      </c>
      <c r="J792" s="44" t="str">
        <f>IF(IFERROR(INDEX(NslpCepGroups!$E:$E,MATCH($C792,NslpCepGroups!$C:$C,0))="Special Assistance - CEP",FALSE),"X","")</f>
        <v/>
      </c>
      <c r="K792" s="42" t="str">
        <f>IF($A792="","",IF($J792="X",INDEX(NslpCepGroups!$H:$H,MATCH($C792,NslpCepGroups!$C:$C,0)),""))</f>
        <v/>
      </c>
      <c r="L792" s="42" t="str">
        <f>IF($A792="","",IF($J792="X",IF(INDEX(NslpCepGroups!$F:$F,MATCH($C792,NslpCepGroups!$C:$C,0))=0,"Indiv. site",INDEX(NslpCepGroups!$F:$F,MATCH($C792,NslpCepGroups!$C:$C,0))),""))</f>
        <v/>
      </c>
      <c r="M792" s="42" t="str">
        <f>IF($A792="","",IF($J792="X",INDEX(NslpCepGroups!$I:$I,MATCH($C792,NslpCepGroups!$C:$C,0)),""))</f>
        <v/>
      </c>
      <c r="N792" s="46"/>
    </row>
    <row r="793" spans="1:14" x14ac:dyDescent="0.25">
      <c r="A793" s="25"/>
      <c r="B793" s="30" t="str">
        <f>IF($A793="","",INDEX('LEA-District wide'!$B:$B,MATCH($A793,'LEA-District wide'!$A:$A,0)))</f>
        <v/>
      </c>
      <c r="C793" s="26"/>
      <c r="D793" s="26"/>
      <c r="E793" s="6" t="str">
        <f>IF($A793="","",IFERROR(INDEX(CEPIdentifiedStudentsSummary!$D:$D,MATCH($C793,CEPIdentifiedStudentsSummary!$A:$A,0)),0))</f>
        <v/>
      </c>
      <c r="F793" s="6" t="str">
        <f>IF($A793="","",IFERROR(INDEX(CEPIdentifiedStudentsSummary!$C:$C,MATCH($C793,CEPIdentifiedStudentsSummary!$A:$A,0)),0))</f>
        <v/>
      </c>
      <c r="G793" s="5" t="str">
        <f t="shared" si="47"/>
        <v/>
      </c>
      <c r="H793" s="36" t="str">
        <f t="shared" si="45"/>
        <v/>
      </c>
      <c r="I793" s="36" t="str">
        <f t="shared" si="46"/>
        <v/>
      </c>
      <c r="J793" s="44" t="str">
        <f>IF(IFERROR(INDEX(NslpCepGroups!$E:$E,MATCH($C793,NslpCepGroups!$C:$C,0))="Special Assistance - CEP",FALSE),"X","")</f>
        <v/>
      </c>
      <c r="K793" s="42" t="str">
        <f>IF($A793="","",IF($J793="X",INDEX(NslpCepGroups!$H:$H,MATCH($C793,NslpCepGroups!$C:$C,0)),""))</f>
        <v/>
      </c>
      <c r="L793" s="42" t="str">
        <f>IF($A793="","",IF($J793="X",IF(INDEX(NslpCepGroups!$F:$F,MATCH($C793,NslpCepGroups!$C:$C,0))=0,"Indiv. site",INDEX(NslpCepGroups!$F:$F,MATCH($C793,NslpCepGroups!$C:$C,0))),""))</f>
        <v/>
      </c>
      <c r="M793" s="42" t="str">
        <f>IF($A793="","",IF($J793="X",INDEX(NslpCepGroups!$I:$I,MATCH($C793,NslpCepGroups!$C:$C,0)),""))</f>
        <v/>
      </c>
      <c r="N793" s="46"/>
    </row>
    <row r="794" spans="1:14" x14ac:dyDescent="0.25">
      <c r="A794" s="25"/>
      <c r="B794" s="30" t="str">
        <f>IF($A794="","",INDEX('LEA-District wide'!$B:$B,MATCH($A794,'LEA-District wide'!$A:$A,0)))</f>
        <v/>
      </c>
      <c r="C794" s="26"/>
      <c r="D794" s="26"/>
      <c r="E794" s="6" t="str">
        <f>IF($A794="","",IFERROR(INDEX(CEPIdentifiedStudentsSummary!$D:$D,MATCH($C794,CEPIdentifiedStudentsSummary!$A:$A,0)),0))</f>
        <v/>
      </c>
      <c r="F794" s="6" t="str">
        <f>IF($A794="","",IFERROR(INDEX(CEPIdentifiedStudentsSummary!$C:$C,MATCH($C794,CEPIdentifiedStudentsSummary!$A:$A,0)),0))</f>
        <v/>
      </c>
      <c r="G794" s="5" t="str">
        <f t="shared" si="47"/>
        <v/>
      </c>
      <c r="H794" s="36" t="str">
        <f t="shared" si="45"/>
        <v/>
      </c>
      <c r="I794" s="36" t="str">
        <f t="shared" si="46"/>
        <v/>
      </c>
      <c r="J794" s="44" t="str">
        <f>IF(IFERROR(INDEX(NslpCepGroups!$E:$E,MATCH($C794,NslpCepGroups!$C:$C,0))="Special Assistance - CEP",FALSE),"X","")</f>
        <v/>
      </c>
      <c r="K794" s="42" t="str">
        <f>IF($A794="","",IF($J794="X",INDEX(NslpCepGroups!$H:$H,MATCH($C794,NslpCepGroups!$C:$C,0)),""))</f>
        <v/>
      </c>
      <c r="L794" s="42" t="str">
        <f>IF($A794="","",IF($J794="X",IF(INDEX(NslpCepGroups!$F:$F,MATCH($C794,NslpCepGroups!$C:$C,0))=0,"Indiv. site",INDEX(NslpCepGroups!$F:$F,MATCH($C794,NslpCepGroups!$C:$C,0))),""))</f>
        <v/>
      </c>
      <c r="M794" s="42" t="str">
        <f>IF($A794="","",IF($J794="X",INDEX(NslpCepGroups!$I:$I,MATCH($C794,NslpCepGroups!$C:$C,0)),""))</f>
        <v/>
      </c>
      <c r="N794" s="46"/>
    </row>
    <row r="795" spans="1:14" x14ac:dyDescent="0.25">
      <c r="A795" s="25"/>
      <c r="B795" s="30" t="str">
        <f>IF($A795="","",INDEX('LEA-District wide'!$B:$B,MATCH($A795,'LEA-District wide'!$A:$A,0)))</f>
        <v/>
      </c>
      <c r="C795" s="26"/>
      <c r="D795" s="26"/>
      <c r="E795" s="6" t="str">
        <f>IF($A795="","",IFERROR(INDEX(CEPIdentifiedStudentsSummary!$D:$D,MATCH($C795,CEPIdentifiedStudentsSummary!$A:$A,0)),0))</f>
        <v/>
      </c>
      <c r="F795" s="6" t="str">
        <f>IF($A795="","",IFERROR(INDEX(CEPIdentifiedStudentsSummary!$C:$C,MATCH($C795,CEPIdentifiedStudentsSummary!$A:$A,0)),0))</f>
        <v/>
      </c>
      <c r="G795" s="5" t="str">
        <f t="shared" si="47"/>
        <v/>
      </c>
      <c r="H795" s="36" t="str">
        <f t="shared" si="45"/>
        <v/>
      </c>
      <c r="I795" s="36" t="str">
        <f t="shared" si="46"/>
        <v/>
      </c>
      <c r="J795" s="44" t="str">
        <f>IF(IFERROR(INDEX(NslpCepGroups!$E:$E,MATCH($C795,NslpCepGroups!$C:$C,0))="Special Assistance - CEP",FALSE),"X","")</f>
        <v/>
      </c>
      <c r="K795" s="42" t="str">
        <f>IF($A795="","",IF($J795="X",INDEX(NslpCepGroups!$H:$H,MATCH($C795,NslpCepGroups!$C:$C,0)),""))</f>
        <v/>
      </c>
      <c r="L795" s="42" t="str">
        <f>IF($A795="","",IF($J795="X",IF(INDEX(NslpCepGroups!$F:$F,MATCH($C795,NslpCepGroups!$C:$C,0))=0,"Indiv. site",INDEX(NslpCepGroups!$F:$F,MATCH($C795,NslpCepGroups!$C:$C,0))),""))</f>
        <v/>
      </c>
      <c r="M795" s="42" t="str">
        <f>IF($A795="","",IF($J795="X",INDEX(NslpCepGroups!$I:$I,MATCH($C795,NslpCepGroups!$C:$C,0)),""))</f>
        <v/>
      </c>
      <c r="N795" s="46"/>
    </row>
    <row r="796" spans="1:14" x14ac:dyDescent="0.25">
      <c r="A796" s="25"/>
      <c r="B796" s="30" t="str">
        <f>IF($A796="","",INDEX('LEA-District wide'!$B:$B,MATCH($A796,'LEA-District wide'!$A:$A,0)))</f>
        <v/>
      </c>
      <c r="C796" s="26"/>
      <c r="D796" s="26"/>
      <c r="E796" s="6" t="str">
        <f>IF($A796="","",IFERROR(INDEX(CEPIdentifiedStudentsSummary!$D:$D,MATCH($C796,CEPIdentifiedStudentsSummary!$A:$A,0)),0))</f>
        <v/>
      </c>
      <c r="F796" s="6" t="str">
        <f>IF($A796="","",IFERROR(INDEX(CEPIdentifiedStudentsSummary!$C:$C,MATCH($C796,CEPIdentifiedStudentsSummary!$A:$A,0)),0))</f>
        <v/>
      </c>
      <c r="G796" s="5" t="str">
        <f t="shared" si="47"/>
        <v/>
      </c>
      <c r="H796" s="36" t="str">
        <f t="shared" si="45"/>
        <v/>
      </c>
      <c r="I796" s="36" t="str">
        <f t="shared" si="46"/>
        <v/>
      </c>
      <c r="J796" s="44" t="str">
        <f>IF(IFERROR(INDEX(NslpCepGroups!$E:$E,MATCH($C796,NslpCepGroups!$C:$C,0))="Special Assistance - CEP",FALSE),"X","")</f>
        <v/>
      </c>
      <c r="K796" s="42" t="str">
        <f>IF($A796="","",IF($J796="X",INDEX(NslpCepGroups!$H:$H,MATCH($C796,NslpCepGroups!$C:$C,0)),""))</f>
        <v/>
      </c>
      <c r="L796" s="42" t="str">
        <f>IF($A796="","",IF($J796="X",IF(INDEX(NslpCepGroups!$F:$F,MATCH($C796,NslpCepGroups!$C:$C,0))=0,"Indiv. site",INDEX(NslpCepGroups!$F:$F,MATCH($C796,NslpCepGroups!$C:$C,0))),""))</f>
        <v/>
      </c>
      <c r="M796" s="42" t="str">
        <f>IF($A796="","",IF($J796="X",INDEX(NslpCepGroups!$I:$I,MATCH($C796,NslpCepGroups!$C:$C,0)),""))</f>
        <v/>
      </c>
      <c r="N796" s="46"/>
    </row>
    <row r="797" spans="1:14" x14ac:dyDescent="0.25">
      <c r="A797" s="25"/>
      <c r="B797" s="30" t="str">
        <f>IF($A797="","",INDEX('LEA-District wide'!$B:$B,MATCH($A797,'LEA-District wide'!$A:$A,0)))</f>
        <v/>
      </c>
      <c r="C797" s="26"/>
      <c r="D797" s="26"/>
      <c r="E797" s="6" t="str">
        <f>IF($A797="","",IFERROR(INDEX(CEPIdentifiedStudentsSummary!$D:$D,MATCH($C797,CEPIdentifiedStudentsSummary!$A:$A,0)),0))</f>
        <v/>
      </c>
      <c r="F797" s="6" t="str">
        <f>IF($A797="","",IFERROR(INDEX(CEPIdentifiedStudentsSummary!$C:$C,MATCH($C797,CEPIdentifiedStudentsSummary!$A:$A,0)),0))</f>
        <v/>
      </c>
      <c r="G797" s="5" t="str">
        <f t="shared" si="47"/>
        <v/>
      </c>
      <c r="H797" s="36" t="str">
        <f t="shared" si="45"/>
        <v/>
      </c>
      <c r="I797" s="36" t="str">
        <f t="shared" si="46"/>
        <v/>
      </c>
      <c r="J797" s="44" t="str">
        <f>IF(IFERROR(INDEX(NslpCepGroups!$E:$E,MATCH($C797,NslpCepGroups!$C:$C,0))="Special Assistance - CEP",FALSE),"X","")</f>
        <v/>
      </c>
      <c r="K797" s="42" t="str">
        <f>IF($A797="","",IF($J797="X",INDEX(NslpCepGroups!$H:$H,MATCH($C797,NslpCepGroups!$C:$C,0)),""))</f>
        <v/>
      </c>
      <c r="L797" s="42" t="str">
        <f>IF($A797="","",IF($J797="X",IF(INDEX(NslpCepGroups!$F:$F,MATCH($C797,NslpCepGroups!$C:$C,0))=0,"Indiv. site",INDEX(NslpCepGroups!$F:$F,MATCH($C797,NslpCepGroups!$C:$C,0))),""))</f>
        <v/>
      </c>
      <c r="M797" s="42" t="str">
        <f>IF($A797="","",IF($J797="X",INDEX(NslpCepGroups!$I:$I,MATCH($C797,NslpCepGroups!$C:$C,0)),""))</f>
        <v/>
      </c>
      <c r="N797" s="46"/>
    </row>
    <row r="798" spans="1:14" x14ac:dyDescent="0.25">
      <c r="A798" s="25"/>
      <c r="B798" s="30" t="str">
        <f>IF($A798="","",INDEX('LEA-District wide'!$B:$B,MATCH($A798,'LEA-District wide'!$A:$A,0)))</f>
        <v/>
      </c>
      <c r="C798" s="26"/>
      <c r="D798" s="26"/>
      <c r="E798" s="6" t="str">
        <f>IF($A798="","",IFERROR(INDEX(CEPIdentifiedStudentsSummary!$D:$D,MATCH($C798,CEPIdentifiedStudentsSummary!$A:$A,0)),0))</f>
        <v/>
      </c>
      <c r="F798" s="6" t="str">
        <f>IF($A798="","",IFERROR(INDEX(CEPIdentifiedStudentsSummary!$C:$C,MATCH($C798,CEPIdentifiedStudentsSummary!$A:$A,0)),0))</f>
        <v/>
      </c>
      <c r="G798" s="5" t="str">
        <f t="shared" si="47"/>
        <v/>
      </c>
      <c r="H798" s="36" t="str">
        <f t="shared" si="45"/>
        <v/>
      </c>
      <c r="I798" s="36" t="str">
        <f t="shared" si="46"/>
        <v/>
      </c>
      <c r="J798" s="44" t="str">
        <f>IF(IFERROR(INDEX(NslpCepGroups!$E:$E,MATCH($C798,NslpCepGroups!$C:$C,0))="Special Assistance - CEP",FALSE),"X","")</f>
        <v/>
      </c>
      <c r="K798" s="42" t="str">
        <f>IF($A798="","",IF($J798="X",INDEX(NslpCepGroups!$H:$H,MATCH($C798,NslpCepGroups!$C:$C,0)),""))</f>
        <v/>
      </c>
      <c r="L798" s="42" t="str">
        <f>IF($A798="","",IF($J798="X",IF(INDEX(NslpCepGroups!$F:$F,MATCH($C798,NslpCepGroups!$C:$C,0))=0,"Indiv. site",INDEX(NslpCepGroups!$F:$F,MATCH($C798,NslpCepGroups!$C:$C,0))),""))</f>
        <v/>
      </c>
      <c r="M798" s="42" t="str">
        <f>IF($A798="","",IF($J798="X",INDEX(NslpCepGroups!$I:$I,MATCH($C798,NslpCepGroups!$C:$C,0)),""))</f>
        <v/>
      </c>
      <c r="N798" s="46"/>
    </row>
    <row r="799" spans="1:14" x14ac:dyDescent="0.25">
      <c r="A799" s="25"/>
      <c r="B799" s="30" t="str">
        <f>IF($A799="","",INDEX('LEA-District wide'!$B:$B,MATCH($A799,'LEA-District wide'!$A:$A,0)))</f>
        <v/>
      </c>
      <c r="C799" s="26"/>
      <c r="D799" s="26"/>
      <c r="E799" s="6" t="str">
        <f>IF($A799="","",IFERROR(INDEX(CEPIdentifiedStudentsSummary!$D:$D,MATCH($C799,CEPIdentifiedStudentsSummary!$A:$A,0)),0))</f>
        <v/>
      </c>
      <c r="F799" s="6" t="str">
        <f>IF($A799="","",IFERROR(INDEX(CEPIdentifiedStudentsSummary!$C:$C,MATCH($C799,CEPIdentifiedStudentsSummary!$A:$A,0)),0))</f>
        <v/>
      </c>
      <c r="G799" s="5" t="str">
        <f t="shared" si="47"/>
        <v/>
      </c>
      <c r="H799" s="36" t="str">
        <f t="shared" si="45"/>
        <v/>
      </c>
      <c r="I799" s="36" t="str">
        <f t="shared" si="46"/>
        <v/>
      </c>
      <c r="J799" s="44" t="str">
        <f>IF(IFERROR(INDEX(NslpCepGroups!$E:$E,MATCH($C799,NslpCepGroups!$C:$C,0))="Special Assistance - CEP",FALSE),"X","")</f>
        <v/>
      </c>
      <c r="K799" s="42" t="str">
        <f>IF($A799="","",IF($J799="X",INDEX(NslpCepGroups!$H:$H,MATCH($C799,NslpCepGroups!$C:$C,0)),""))</f>
        <v/>
      </c>
      <c r="L799" s="42" t="str">
        <f>IF($A799="","",IF($J799="X",IF(INDEX(NslpCepGroups!$F:$F,MATCH($C799,NslpCepGroups!$C:$C,0))=0,"Indiv. site",INDEX(NslpCepGroups!$F:$F,MATCH($C799,NslpCepGroups!$C:$C,0))),""))</f>
        <v/>
      </c>
      <c r="M799" s="42" t="str">
        <f>IF($A799="","",IF($J799="X",INDEX(NslpCepGroups!$I:$I,MATCH($C799,NslpCepGroups!$C:$C,0)),""))</f>
        <v/>
      </c>
      <c r="N799" s="46"/>
    </row>
    <row r="800" spans="1:14" x14ac:dyDescent="0.25">
      <c r="A800" s="25"/>
      <c r="B800" s="30" t="str">
        <f>IF($A800="","",INDEX('LEA-District wide'!$B:$B,MATCH($A800,'LEA-District wide'!$A:$A,0)))</f>
        <v/>
      </c>
      <c r="C800" s="26"/>
      <c r="D800" s="26"/>
      <c r="E800" s="6" t="str">
        <f>IF($A800="","",IFERROR(INDEX(CEPIdentifiedStudentsSummary!$D:$D,MATCH($C800,CEPIdentifiedStudentsSummary!$A:$A,0)),0))</f>
        <v/>
      </c>
      <c r="F800" s="6" t="str">
        <f>IF($A800="","",IFERROR(INDEX(CEPIdentifiedStudentsSummary!$C:$C,MATCH($C800,CEPIdentifiedStudentsSummary!$A:$A,0)),0))</f>
        <v/>
      </c>
      <c r="G800" s="5" t="str">
        <f t="shared" si="47"/>
        <v/>
      </c>
      <c r="H800" s="36" t="str">
        <f t="shared" si="45"/>
        <v/>
      </c>
      <c r="I800" s="36" t="str">
        <f t="shared" si="46"/>
        <v/>
      </c>
      <c r="J800" s="44" t="str">
        <f>IF(IFERROR(INDEX(NslpCepGroups!$E:$E,MATCH($C800,NslpCepGroups!$C:$C,0))="Special Assistance - CEP",FALSE),"X","")</f>
        <v/>
      </c>
      <c r="K800" s="42" t="str">
        <f>IF($A800="","",IF($J800="X",INDEX(NslpCepGroups!$H:$H,MATCH($C800,NslpCepGroups!$C:$C,0)),""))</f>
        <v/>
      </c>
      <c r="L800" s="42" t="str">
        <f>IF($A800="","",IF($J800="X",IF(INDEX(NslpCepGroups!$F:$F,MATCH($C800,NslpCepGroups!$C:$C,0))=0,"Indiv. site",INDEX(NslpCepGroups!$F:$F,MATCH($C800,NslpCepGroups!$C:$C,0))),""))</f>
        <v/>
      </c>
      <c r="M800" s="42" t="str">
        <f>IF($A800="","",IF($J800="X",INDEX(NslpCepGroups!$I:$I,MATCH($C800,NslpCepGroups!$C:$C,0)),""))</f>
        <v/>
      </c>
      <c r="N800" s="46"/>
    </row>
    <row r="801" spans="1:14" x14ac:dyDescent="0.25">
      <c r="A801" s="25"/>
      <c r="B801" s="30" t="str">
        <f>IF($A801="","",INDEX('LEA-District wide'!$B:$B,MATCH($A801,'LEA-District wide'!$A:$A,0)))</f>
        <v/>
      </c>
      <c r="C801" s="26"/>
      <c r="D801" s="26"/>
      <c r="E801" s="6" t="str">
        <f>IF($A801="","",IFERROR(INDEX(CEPIdentifiedStudentsSummary!$D:$D,MATCH($C801,CEPIdentifiedStudentsSummary!$A:$A,0)),0))</f>
        <v/>
      </c>
      <c r="F801" s="6" t="str">
        <f>IF($A801="","",IFERROR(INDEX(CEPIdentifiedStudentsSummary!$C:$C,MATCH($C801,CEPIdentifiedStudentsSummary!$A:$A,0)),0))</f>
        <v/>
      </c>
      <c r="G801" s="5" t="str">
        <f t="shared" si="47"/>
        <v/>
      </c>
      <c r="H801" s="36" t="str">
        <f t="shared" si="45"/>
        <v/>
      </c>
      <c r="I801" s="36" t="str">
        <f t="shared" si="46"/>
        <v/>
      </c>
      <c r="J801" s="44" t="str">
        <f>IF(IFERROR(INDEX(NslpCepGroups!$E:$E,MATCH($C801,NslpCepGroups!$C:$C,0))="Special Assistance - CEP",FALSE),"X","")</f>
        <v/>
      </c>
      <c r="K801" s="42" t="str">
        <f>IF($A801="","",IF($J801="X",INDEX(NslpCepGroups!$H:$H,MATCH($C801,NslpCepGroups!$C:$C,0)),""))</f>
        <v/>
      </c>
      <c r="L801" s="42" t="str">
        <f>IF($A801="","",IF($J801="X",IF(INDEX(NslpCepGroups!$F:$F,MATCH($C801,NslpCepGroups!$C:$C,0))=0,"Indiv. site",INDEX(NslpCepGroups!$F:$F,MATCH($C801,NslpCepGroups!$C:$C,0))),""))</f>
        <v/>
      </c>
      <c r="M801" s="42" t="str">
        <f>IF($A801="","",IF($J801="X",INDEX(NslpCepGroups!$I:$I,MATCH($C801,NslpCepGroups!$C:$C,0)),""))</f>
        <v/>
      </c>
      <c r="N801" s="46"/>
    </row>
    <row r="802" spans="1:14" x14ac:dyDescent="0.25">
      <c r="A802" s="25"/>
      <c r="B802" s="30" t="str">
        <f>IF($A802="","",INDEX('LEA-District wide'!$B:$B,MATCH($A802,'LEA-District wide'!$A:$A,0)))</f>
        <v/>
      </c>
      <c r="C802" s="26"/>
      <c r="D802" s="26"/>
      <c r="E802" s="6" t="str">
        <f>IF($A802="","",IFERROR(INDEX(CEPIdentifiedStudentsSummary!$D:$D,MATCH($C802,CEPIdentifiedStudentsSummary!$A:$A,0)),0))</f>
        <v/>
      </c>
      <c r="F802" s="6" t="str">
        <f>IF($A802="","",IFERROR(INDEX(CEPIdentifiedStudentsSummary!$C:$C,MATCH($C802,CEPIdentifiedStudentsSummary!$A:$A,0)),0))</f>
        <v/>
      </c>
      <c r="G802" s="5" t="str">
        <f t="shared" si="47"/>
        <v/>
      </c>
      <c r="H802" s="36" t="str">
        <f t="shared" si="45"/>
        <v/>
      </c>
      <c r="I802" s="36" t="str">
        <f t="shared" si="46"/>
        <v/>
      </c>
      <c r="J802" s="44" t="str">
        <f>IF(IFERROR(INDEX(NslpCepGroups!$E:$E,MATCH($C802,NslpCepGroups!$C:$C,0))="Special Assistance - CEP",FALSE),"X","")</f>
        <v/>
      </c>
      <c r="K802" s="42" t="str">
        <f>IF($A802="","",IF($J802="X",INDEX(NslpCepGroups!$H:$H,MATCH($C802,NslpCepGroups!$C:$C,0)),""))</f>
        <v/>
      </c>
      <c r="L802" s="42" t="str">
        <f>IF($A802="","",IF($J802="X",IF(INDEX(NslpCepGroups!$F:$F,MATCH($C802,NslpCepGroups!$C:$C,0))=0,"Indiv. site",INDEX(NslpCepGroups!$F:$F,MATCH($C802,NslpCepGroups!$C:$C,0))),""))</f>
        <v/>
      </c>
      <c r="M802" s="42" t="str">
        <f>IF($A802="","",IF($J802="X",INDEX(NslpCepGroups!$I:$I,MATCH($C802,NslpCepGroups!$C:$C,0)),""))</f>
        <v/>
      </c>
      <c r="N802" s="46"/>
    </row>
    <row r="803" spans="1:14" x14ac:dyDescent="0.25">
      <c r="A803" s="25"/>
      <c r="B803" s="30" t="str">
        <f>IF($A803="","",INDEX('LEA-District wide'!$B:$B,MATCH($A803,'LEA-District wide'!$A:$A,0)))</f>
        <v/>
      </c>
      <c r="C803" s="26"/>
      <c r="D803" s="26"/>
      <c r="E803" s="6" t="str">
        <f>IF($A803="","",IFERROR(INDEX(CEPIdentifiedStudentsSummary!$D:$D,MATCH($C803,CEPIdentifiedStudentsSummary!$A:$A,0)),0))</f>
        <v/>
      </c>
      <c r="F803" s="6" t="str">
        <f>IF($A803="","",IFERROR(INDEX(CEPIdentifiedStudentsSummary!$C:$C,MATCH($C803,CEPIdentifiedStudentsSummary!$A:$A,0)),0))</f>
        <v/>
      </c>
      <c r="G803" s="5" t="str">
        <f t="shared" si="47"/>
        <v/>
      </c>
      <c r="H803" s="36" t="str">
        <f t="shared" si="45"/>
        <v/>
      </c>
      <c r="I803" s="36" t="str">
        <f t="shared" si="46"/>
        <v/>
      </c>
      <c r="J803" s="44" t="str">
        <f>IF(IFERROR(INDEX(NslpCepGroups!$E:$E,MATCH($C803,NslpCepGroups!$C:$C,0))="Special Assistance - CEP",FALSE),"X","")</f>
        <v/>
      </c>
      <c r="K803" s="42" t="str">
        <f>IF($A803="","",IF($J803="X",INDEX(NslpCepGroups!$H:$H,MATCH($C803,NslpCepGroups!$C:$C,0)),""))</f>
        <v/>
      </c>
      <c r="L803" s="42" t="str">
        <f>IF($A803="","",IF($J803="X",IF(INDEX(NslpCepGroups!$F:$F,MATCH($C803,NslpCepGroups!$C:$C,0))=0,"Indiv. site",INDEX(NslpCepGroups!$F:$F,MATCH($C803,NslpCepGroups!$C:$C,0))),""))</f>
        <v/>
      </c>
      <c r="M803" s="42" t="str">
        <f>IF($A803="","",IF($J803="X",INDEX(NslpCepGroups!$I:$I,MATCH($C803,NslpCepGroups!$C:$C,0)),""))</f>
        <v/>
      </c>
      <c r="N803" s="46"/>
    </row>
    <row r="804" spans="1:14" x14ac:dyDescent="0.25">
      <c r="A804" s="25"/>
      <c r="B804" s="30" t="str">
        <f>IF($A804="","",INDEX('LEA-District wide'!$B:$B,MATCH($A804,'LEA-District wide'!$A:$A,0)))</f>
        <v/>
      </c>
      <c r="C804" s="26"/>
      <c r="D804" s="26"/>
      <c r="E804" s="6" t="str">
        <f>IF($A804="","",IFERROR(INDEX(CEPIdentifiedStudentsSummary!$D:$D,MATCH($C804,CEPIdentifiedStudentsSummary!$A:$A,0)),0))</f>
        <v/>
      </c>
      <c r="F804" s="6" t="str">
        <f>IF($A804="","",IFERROR(INDEX(CEPIdentifiedStudentsSummary!$C:$C,MATCH($C804,CEPIdentifiedStudentsSummary!$A:$A,0)),0))</f>
        <v/>
      </c>
      <c r="G804" s="5" t="str">
        <f t="shared" si="47"/>
        <v/>
      </c>
      <c r="H804" s="36" t="str">
        <f t="shared" si="45"/>
        <v/>
      </c>
      <c r="I804" s="36" t="str">
        <f t="shared" si="46"/>
        <v/>
      </c>
      <c r="J804" s="44" t="str">
        <f>IF(IFERROR(INDEX(NslpCepGroups!$E:$E,MATCH($C804,NslpCepGroups!$C:$C,0))="Special Assistance - CEP",FALSE),"X","")</f>
        <v/>
      </c>
      <c r="K804" s="42" t="str">
        <f>IF($A804="","",IF($J804="X",INDEX(NslpCepGroups!$H:$H,MATCH($C804,NslpCepGroups!$C:$C,0)),""))</f>
        <v/>
      </c>
      <c r="L804" s="42" t="str">
        <f>IF($A804="","",IF($J804="X",IF(INDEX(NslpCepGroups!$F:$F,MATCH($C804,NslpCepGroups!$C:$C,0))=0,"Indiv. site",INDEX(NslpCepGroups!$F:$F,MATCH($C804,NslpCepGroups!$C:$C,0))),""))</f>
        <v/>
      </c>
      <c r="M804" s="42" t="str">
        <f>IF($A804="","",IF($J804="X",INDEX(NslpCepGroups!$I:$I,MATCH($C804,NslpCepGroups!$C:$C,0)),""))</f>
        <v/>
      </c>
      <c r="N804" s="46"/>
    </row>
    <row r="805" spans="1:14" x14ac:dyDescent="0.25">
      <c r="A805" s="25"/>
      <c r="B805" s="30" t="str">
        <f>IF($A805="","",INDEX('LEA-District wide'!$B:$B,MATCH($A805,'LEA-District wide'!$A:$A,0)))</f>
        <v/>
      </c>
      <c r="C805" s="26"/>
      <c r="D805" s="26"/>
      <c r="E805" s="6" t="str">
        <f>IF($A805="","",IFERROR(INDEX(CEPIdentifiedStudentsSummary!$D:$D,MATCH($C805,CEPIdentifiedStudentsSummary!$A:$A,0)),0))</f>
        <v/>
      </c>
      <c r="F805" s="6" t="str">
        <f>IF($A805="","",IFERROR(INDEX(CEPIdentifiedStudentsSummary!$C:$C,MATCH($C805,CEPIdentifiedStudentsSummary!$A:$A,0)),0))</f>
        <v/>
      </c>
      <c r="G805" s="5" t="str">
        <f t="shared" si="47"/>
        <v/>
      </c>
      <c r="H805" s="36" t="str">
        <f t="shared" si="45"/>
        <v/>
      </c>
      <c r="I805" s="36" t="str">
        <f t="shared" si="46"/>
        <v/>
      </c>
      <c r="J805" s="44" t="str">
        <f>IF(IFERROR(INDEX(NslpCepGroups!$E:$E,MATCH($C805,NslpCepGroups!$C:$C,0))="Special Assistance - CEP",FALSE),"X","")</f>
        <v/>
      </c>
      <c r="K805" s="42" t="str">
        <f>IF($A805="","",IF($J805="X",INDEX(NslpCepGroups!$H:$H,MATCH($C805,NslpCepGroups!$C:$C,0)),""))</f>
        <v/>
      </c>
      <c r="L805" s="42" t="str">
        <f>IF($A805="","",IF($J805="X",IF(INDEX(NslpCepGroups!$F:$F,MATCH($C805,NslpCepGroups!$C:$C,0))=0,"Indiv. site",INDEX(NslpCepGroups!$F:$F,MATCH($C805,NslpCepGroups!$C:$C,0))),""))</f>
        <v/>
      </c>
      <c r="M805" s="42" t="str">
        <f>IF($A805="","",IF($J805="X",INDEX(NslpCepGroups!$I:$I,MATCH($C805,NslpCepGroups!$C:$C,0)),""))</f>
        <v/>
      </c>
      <c r="N805" s="46"/>
    </row>
    <row r="806" spans="1:14" x14ac:dyDescent="0.25">
      <c r="A806" s="25"/>
      <c r="B806" s="30" t="str">
        <f>IF($A806="","",INDEX('LEA-District wide'!$B:$B,MATCH($A806,'LEA-District wide'!$A:$A,0)))</f>
        <v/>
      </c>
      <c r="C806" s="26"/>
      <c r="D806" s="26"/>
      <c r="E806" s="6" t="str">
        <f>IF($A806="","",IFERROR(INDEX(CEPIdentifiedStudentsSummary!$D:$D,MATCH($C806,CEPIdentifiedStudentsSummary!$A:$A,0)),0))</f>
        <v/>
      </c>
      <c r="F806" s="6" t="str">
        <f>IF($A806="","",IFERROR(INDEX(CEPIdentifiedStudentsSummary!$C:$C,MATCH($C806,CEPIdentifiedStudentsSummary!$A:$A,0)),0))</f>
        <v/>
      </c>
      <c r="G806" s="5" t="str">
        <f t="shared" si="47"/>
        <v/>
      </c>
      <c r="H806" s="36" t="str">
        <f t="shared" si="45"/>
        <v/>
      </c>
      <c r="I806" s="36" t="str">
        <f t="shared" si="46"/>
        <v/>
      </c>
      <c r="J806" s="44" t="str">
        <f>IF(IFERROR(INDEX(NslpCepGroups!$E:$E,MATCH($C806,NslpCepGroups!$C:$C,0))="Special Assistance - CEP",FALSE),"X","")</f>
        <v/>
      </c>
      <c r="K806" s="42" t="str">
        <f>IF($A806="","",IF($J806="X",INDEX(NslpCepGroups!$H:$H,MATCH($C806,NslpCepGroups!$C:$C,0)),""))</f>
        <v/>
      </c>
      <c r="L806" s="42" t="str">
        <f>IF($A806="","",IF($J806="X",IF(INDEX(NslpCepGroups!$F:$F,MATCH($C806,NslpCepGroups!$C:$C,0))=0,"Indiv. site",INDEX(NslpCepGroups!$F:$F,MATCH($C806,NslpCepGroups!$C:$C,0))),""))</f>
        <v/>
      </c>
      <c r="M806" s="42" t="str">
        <f>IF($A806="","",IF($J806="X",INDEX(NslpCepGroups!$I:$I,MATCH($C806,NslpCepGroups!$C:$C,0)),""))</f>
        <v/>
      </c>
      <c r="N806" s="46"/>
    </row>
    <row r="807" spans="1:14" x14ac:dyDescent="0.25">
      <c r="A807" s="25"/>
      <c r="B807" s="30" t="str">
        <f>IF($A807="","",INDEX('LEA-District wide'!$B:$B,MATCH($A807,'LEA-District wide'!$A:$A,0)))</f>
        <v/>
      </c>
      <c r="C807" s="26"/>
      <c r="D807" s="26"/>
      <c r="E807" s="6" t="str">
        <f>IF($A807="","",IFERROR(INDEX(CEPIdentifiedStudentsSummary!$D:$D,MATCH($C807,CEPIdentifiedStudentsSummary!$A:$A,0)),0))</f>
        <v/>
      </c>
      <c r="F807" s="6" t="str">
        <f>IF($A807="","",IFERROR(INDEX(CEPIdentifiedStudentsSummary!$C:$C,MATCH($C807,CEPIdentifiedStudentsSummary!$A:$A,0)),0))</f>
        <v/>
      </c>
      <c r="G807" s="5" t="str">
        <f t="shared" si="47"/>
        <v/>
      </c>
      <c r="H807" s="36" t="str">
        <f t="shared" si="45"/>
        <v/>
      </c>
      <c r="I807" s="36" t="str">
        <f t="shared" si="46"/>
        <v/>
      </c>
      <c r="J807" s="44" t="str">
        <f>IF(IFERROR(INDEX(NslpCepGroups!$E:$E,MATCH($C807,NslpCepGroups!$C:$C,0))="Special Assistance - CEP",FALSE),"X","")</f>
        <v/>
      </c>
      <c r="K807" s="42" t="str">
        <f>IF($A807="","",IF($J807="X",INDEX(NslpCepGroups!$H:$H,MATCH($C807,NslpCepGroups!$C:$C,0)),""))</f>
        <v/>
      </c>
      <c r="L807" s="42" t="str">
        <f>IF($A807="","",IF($J807="X",IF(INDEX(NslpCepGroups!$F:$F,MATCH($C807,NslpCepGroups!$C:$C,0))=0,"Indiv. site",INDEX(NslpCepGroups!$F:$F,MATCH($C807,NslpCepGroups!$C:$C,0))),""))</f>
        <v/>
      </c>
      <c r="M807" s="42" t="str">
        <f>IF($A807="","",IF($J807="X",INDEX(NslpCepGroups!$I:$I,MATCH($C807,NslpCepGroups!$C:$C,0)),""))</f>
        <v/>
      </c>
      <c r="N807" s="46"/>
    </row>
    <row r="808" spans="1:14" x14ac:dyDescent="0.25">
      <c r="A808" s="25"/>
      <c r="B808" s="30" t="str">
        <f>IF($A808="","",INDEX('LEA-District wide'!$B:$B,MATCH($A808,'LEA-District wide'!$A:$A,0)))</f>
        <v/>
      </c>
      <c r="C808" s="26"/>
      <c r="D808" s="26"/>
      <c r="E808" s="6" t="str">
        <f>IF($A808="","",IFERROR(INDEX(CEPIdentifiedStudentsSummary!$D:$D,MATCH($C808,CEPIdentifiedStudentsSummary!$A:$A,0)),0))</f>
        <v/>
      </c>
      <c r="F808" s="6" t="str">
        <f>IF($A808="","",IFERROR(INDEX(CEPIdentifiedStudentsSummary!$C:$C,MATCH($C808,CEPIdentifiedStudentsSummary!$A:$A,0)),0))</f>
        <v/>
      </c>
      <c r="G808" s="5" t="str">
        <f t="shared" si="47"/>
        <v/>
      </c>
      <c r="H808" s="36" t="str">
        <f t="shared" si="45"/>
        <v/>
      </c>
      <c r="I808" s="36" t="str">
        <f t="shared" si="46"/>
        <v/>
      </c>
      <c r="J808" s="44" t="str">
        <f>IF(IFERROR(INDEX(NslpCepGroups!$E:$E,MATCH($C808,NslpCepGroups!$C:$C,0))="Special Assistance - CEP",FALSE),"X","")</f>
        <v/>
      </c>
      <c r="K808" s="42" t="str">
        <f>IF($A808="","",IF($J808="X",INDEX(NslpCepGroups!$H:$H,MATCH($C808,NslpCepGroups!$C:$C,0)),""))</f>
        <v/>
      </c>
      <c r="L808" s="42" t="str">
        <f>IF($A808="","",IF($J808="X",IF(INDEX(NslpCepGroups!$F:$F,MATCH($C808,NslpCepGroups!$C:$C,0))=0,"Indiv. site",INDEX(NslpCepGroups!$F:$F,MATCH($C808,NslpCepGroups!$C:$C,0))),""))</f>
        <v/>
      </c>
      <c r="M808" s="42" t="str">
        <f>IF($A808="","",IF($J808="X",INDEX(NslpCepGroups!$I:$I,MATCH($C808,NslpCepGroups!$C:$C,0)),""))</f>
        <v/>
      </c>
      <c r="N808" s="46"/>
    </row>
    <row r="809" spans="1:14" x14ac:dyDescent="0.25">
      <c r="A809" s="25"/>
      <c r="B809" s="30" t="str">
        <f>IF($A809="","",INDEX('LEA-District wide'!$B:$B,MATCH($A809,'LEA-District wide'!$A:$A,0)))</f>
        <v/>
      </c>
      <c r="C809" s="26"/>
      <c r="D809" s="26"/>
      <c r="E809" s="6" t="str">
        <f>IF($A809="","",IFERROR(INDEX(CEPIdentifiedStudentsSummary!$D:$D,MATCH($C809,CEPIdentifiedStudentsSummary!$A:$A,0)),0))</f>
        <v/>
      </c>
      <c r="F809" s="6" t="str">
        <f>IF($A809="","",IFERROR(INDEX(CEPIdentifiedStudentsSummary!$C:$C,MATCH($C809,CEPIdentifiedStudentsSummary!$A:$A,0)),0))</f>
        <v/>
      </c>
      <c r="G809" s="5" t="str">
        <f t="shared" si="47"/>
        <v/>
      </c>
      <c r="H809" s="36" t="str">
        <f t="shared" si="45"/>
        <v/>
      </c>
      <c r="I809" s="36" t="str">
        <f t="shared" si="46"/>
        <v/>
      </c>
      <c r="J809" s="44" t="str">
        <f>IF(IFERROR(INDEX(NslpCepGroups!$E:$E,MATCH($C809,NslpCepGroups!$C:$C,0))="Special Assistance - CEP",FALSE),"X","")</f>
        <v/>
      </c>
      <c r="K809" s="42" t="str">
        <f>IF($A809="","",IF($J809="X",INDEX(NslpCepGroups!$H:$H,MATCH($C809,NslpCepGroups!$C:$C,0)),""))</f>
        <v/>
      </c>
      <c r="L809" s="42" t="str">
        <f>IF($A809="","",IF($J809="X",IF(INDEX(NslpCepGroups!$F:$F,MATCH($C809,NslpCepGroups!$C:$C,0))=0,"Indiv. site",INDEX(NslpCepGroups!$F:$F,MATCH($C809,NslpCepGroups!$C:$C,0))),""))</f>
        <v/>
      </c>
      <c r="M809" s="42" t="str">
        <f>IF($A809="","",IF($J809="X",INDEX(NslpCepGroups!$I:$I,MATCH($C809,NslpCepGroups!$C:$C,0)),""))</f>
        <v/>
      </c>
      <c r="N809" s="46"/>
    </row>
    <row r="810" spans="1:14" x14ac:dyDescent="0.25">
      <c r="A810" s="25"/>
      <c r="B810" s="30" t="str">
        <f>IF($A810="","",INDEX('LEA-District wide'!$B:$B,MATCH($A810,'LEA-District wide'!$A:$A,0)))</f>
        <v/>
      </c>
      <c r="C810" s="26"/>
      <c r="D810" s="26"/>
      <c r="E810" s="6" t="str">
        <f>IF($A810="","",IFERROR(INDEX(CEPIdentifiedStudentsSummary!$D:$D,MATCH($C810,CEPIdentifiedStudentsSummary!$A:$A,0)),0))</f>
        <v/>
      </c>
      <c r="F810" s="6" t="str">
        <f>IF($A810="","",IFERROR(INDEX(CEPIdentifiedStudentsSummary!$C:$C,MATCH($C810,CEPIdentifiedStudentsSummary!$A:$A,0)),0))</f>
        <v/>
      </c>
      <c r="G810" s="5" t="str">
        <f t="shared" si="47"/>
        <v/>
      </c>
      <c r="H810" s="36" t="str">
        <f t="shared" si="45"/>
        <v/>
      </c>
      <c r="I810" s="36" t="str">
        <f t="shared" si="46"/>
        <v/>
      </c>
      <c r="J810" s="44" t="str">
        <f>IF(IFERROR(INDEX(NslpCepGroups!$E:$E,MATCH($C810,NslpCepGroups!$C:$C,0))="Special Assistance - CEP",FALSE),"X","")</f>
        <v/>
      </c>
      <c r="K810" s="42" t="str">
        <f>IF($A810="","",IF($J810="X",INDEX(NslpCepGroups!$H:$H,MATCH($C810,NslpCepGroups!$C:$C,0)),""))</f>
        <v/>
      </c>
      <c r="L810" s="42" t="str">
        <f>IF($A810="","",IF($J810="X",IF(INDEX(NslpCepGroups!$F:$F,MATCH($C810,NslpCepGroups!$C:$C,0))=0,"Indiv. site",INDEX(NslpCepGroups!$F:$F,MATCH($C810,NslpCepGroups!$C:$C,0))),""))</f>
        <v/>
      </c>
      <c r="M810" s="42" t="str">
        <f>IF($A810="","",IF($J810="X",INDEX(NslpCepGroups!$I:$I,MATCH($C810,NslpCepGroups!$C:$C,0)),""))</f>
        <v/>
      </c>
      <c r="N810" s="46"/>
    </row>
    <row r="811" spans="1:14" x14ac:dyDescent="0.25">
      <c r="A811" s="25"/>
      <c r="B811" s="30" t="str">
        <f>IF($A811="","",INDEX('LEA-District wide'!$B:$B,MATCH($A811,'LEA-District wide'!$A:$A,0)))</f>
        <v/>
      </c>
      <c r="C811" s="26"/>
      <c r="D811" s="26"/>
      <c r="E811" s="6" t="str">
        <f>IF($A811="","",IFERROR(INDEX(CEPIdentifiedStudentsSummary!$D:$D,MATCH($C811,CEPIdentifiedStudentsSummary!$A:$A,0)),0))</f>
        <v/>
      </c>
      <c r="F811" s="6" t="str">
        <f>IF($A811="","",IFERROR(INDEX(CEPIdentifiedStudentsSummary!$C:$C,MATCH($C811,CEPIdentifiedStudentsSummary!$A:$A,0)),0))</f>
        <v/>
      </c>
      <c r="G811" s="5" t="str">
        <f t="shared" si="47"/>
        <v/>
      </c>
      <c r="H811" s="36" t="str">
        <f t="shared" si="45"/>
        <v/>
      </c>
      <c r="I811" s="36" t="str">
        <f t="shared" si="46"/>
        <v/>
      </c>
      <c r="J811" s="44" t="str">
        <f>IF(IFERROR(INDEX(NslpCepGroups!$E:$E,MATCH($C811,NslpCepGroups!$C:$C,0))="Special Assistance - CEP",FALSE),"X","")</f>
        <v/>
      </c>
      <c r="K811" s="42" t="str">
        <f>IF($A811="","",IF($J811="X",INDEX(NslpCepGroups!$H:$H,MATCH($C811,NslpCepGroups!$C:$C,0)),""))</f>
        <v/>
      </c>
      <c r="L811" s="42" t="str">
        <f>IF($A811="","",IF($J811="X",IF(INDEX(NslpCepGroups!$F:$F,MATCH($C811,NslpCepGroups!$C:$C,0))=0,"Indiv. site",INDEX(NslpCepGroups!$F:$F,MATCH($C811,NslpCepGroups!$C:$C,0))),""))</f>
        <v/>
      </c>
      <c r="M811" s="42" t="str">
        <f>IF($A811="","",IF($J811="X",INDEX(NslpCepGroups!$I:$I,MATCH($C811,NslpCepGroups!$C:$C,0)),""))</f>
        <v/>
      </c>
      <c r="N811" s="46"/>
    </row>
    <row r="812" spans="1:14" x14ac:dyDescent="0.25">
      <c r="A812" s="25"/>
      <c r="B812" s="30" t="str">
        <f>IF($A812="","",INDEX('LEA-District wide'!$B:$B,MATCH($A812,'LEA-District wide'!$A:$A,0)))</f>
        <v/>
      </c>
      <c r="C812" s="26"/>
      <c r="D812" s="26"/>
      <c r="E812" s="6" t="str">
        <f>IF($A812="","",IFERROR(INDEX(CEPIdentifiedStudentsSummary!$D:$D,MATCH($C812,CEPIdentifiedStudentsSummary!$A:$A,0)),0))</f>
        <v/>
      </c>
      <c r="F812" s="6" t="str">
        <f>IF($A812="","",IFERROR(INDEX(CEPIdentifiedStudentsSummary!$C:$C,MATCH($C812,CEPIdentifiedStudentsSummary!$A:$A,0)),0))</f>
        <v/>
      </c>
      <c r="G812" s="5" t="str">
        <f t="shared" si="47"/>
        <v/>
      </c>
      <c r="H812" s="36" t="str">
        <f t="shared" si="45"/>
        <v/>
      </c>
      <c r="I812" s="36" t="str">
        <f t="shared" si="46"/>
        <v/>
      </c>
      <c r="J812" s="44" t="str">
        <f>IF(IFERROR(INDEX(NslpCepGroups!$E:$E,MATCH($C812,NslpCepGroups!$C:$C,0))="Special Assistance - CEP",FALSE),"X","")</f>
        <v/>
      </c>
      <c r="K812" s="42" t="str">
        <f>IF($A812="","",IF($J812="X",INDEX(NslpCepGroups!$H:$H,MATCH($C812,NslpCepGroups!$C:$C,0)),""))</f>
        <v/>
      </c>
      <c r="L812" s="42" t="str">
        <f>IF($A812="","",IF($J812="X",IF(INDEX(NslpCepGroups!$F:$F,MATCH($C812,NslpCepGroups!$C:$C,0))=0,"Indiv. site",INDEX(NslpCepGroups!$F:$F,MATCH($C812,NslpCepGroups!$C:$C,0))),""))</f>
        <v/>
      </c>
      <c r="M812" s="42" t="str">
        <f>IF($A812="","",IF($J812="X",INDEX(NslpCepGroups!$I:$I,MATCH($C812,NslpCepGroups!$C:$C,0)),""))</f>
        <v/>
      </c>
      <c r="N812" s="46"/>
    </row>
    <row r="813" spans="1:14" x14ac:dyDescent="0.25">
      <c r="A813" s="25"/>
      <c r="B813" s="30" t="str">
        <f>IF($A813="","",INDEX('LEA-District wide'!$B:$B,MATCH($A813,'LEA-District wide'!$A:$A,0)))</f>
        <v/>
      </c>
      <c r="C813" s="26"/>
      <c r="D813" s="26"/>
      <c r="E813" s="6" t="str">
        <f>IF($A813="","",IFERROR(INDEX(CEPIdentifiedStudentsSummary!$D:$D,MATCH($C813,CEPIdentifiedStudentsSummary!$A:$A,0)),0))</f>
        <v/>
      </c>
      <c r="F813" s="6" t="str">
        <f>IF($A813="","",IFERROR(INDEX(CEPIdentifiedStudentsSummary!$C:$C,MATCH($C813,CEPIdentifiedStudentsSummary!$A:$A,0)),0))</f>
        <v/>
      </c>
      <c r="G813" s="5" t="str">
        <f t="shared" si="47"/>
        <v/>
      </c>
      <c r="H813" s="36" t="str">
        <f t="shared" si="45"/>
        <v/>
      </c>
      <c r="I813" s="36" t="str">
        <f t="shared" si="46"/>
        <v/>
      </c>
      <c r="J813" s="44" t="str">
        <f>IF(IFERROR(INDEX(NslpCepGroups!$E:$E,MATCH($C813,NslpCepGroups!$C:$C,0))="Special Assistance - CEP",FALSE),"X","")</f>
        <v/>
      </c>
      <c r="K813" s="42" t="str">
        <f>IF($A813="","",IF($J813="X",INDEX(NslpCepGroups!$H:$H,MATCH($C813,NslpCepGroups!$C:$C,0)),""))</f>
        <v/>
      </c>
      <c r="L813" s="42" t="str">
        <f>IF($A813="","",IF($J813="X",IF(INDEX(NslpCepGroups!$F:$F,MATCH($C813,NslpCepGroups!$C:$C,0))=0,"Indiv. site",INDEX(NslpCepGroups!$F:$F,MATCH($C813,NslpCepGroups!$C:$C,0))),""))</f>
        <v/>
      </c>
      <c r="M813" s="42" t="str">
        <f>IF($A813="","",IF($J813="X",INDEX(NslpCepGroups!$I:$I,MATCH($C813,NslpCepGroups!$C:$C,0)),""))</f>
        <v/>
      </c>
      <c r="N813" s="46"/>
    </row>
    <row r="814" spans="1:14" x14ac:dyDescent="0.25">
      <c r="A814" s="25"/>
      <c r="B814" s="30" t="str">
        <f>IF($A814="","",INDEX('LEA-District wide'!$B:$B,MATCH($A814,'LEA-District wide'!$A:$A,0)))</f>
        <v/>
      </c>
      <c r="C814" s="26"/>
      <c r="D814" s="26"/>
      <c r="E814" s="6" t="str">
        <f>IF($A814="","",IFERROR(INDEX(CEPIdentifiedStudentsSummary!$D:$D,MATCH($C814,CEPIdentifiedStudentsSummary!$A:$A,0)),0))</f>
        <v/>
      </c>
      <c r="F814" s="6" t="str">
        <f>IF($A814="","",IFERROR(INDEX(CEPIdentifiedStudentsSummary!$C:$C,MATCH($C814,CEPIdentifiedStudentsSummary!$A:$A,0)),0))</f>
        <v/>
      </c>
      <c r="G814" s="5" t="str">
        <f t="shared" si="47"/>
        <v/>
      </c>
      <c r="H814" s="36" t="str">
        <f t="shared" si="45"/>
        <v/>
      </c>
      <c r="I814" s="36" t="str">
        <f t="shared" si="46"/>
        <v/>
      </c>
      <c r="J814" s="44" t="str">
        <f>IF(IFERROR(INDEX(NslpCepGroups!$E:$E,MATCH($C814,NslpCepGroups!$C:$C,0))="Special Assistance - CEP",FALSE),"X","")</f>
        <v/>
      </c>
      <c r="K814" s="42" t="str">
        <f>IF($A814="","",IF($J814="X",INDEX(NslpCepGroups!$H:$H,MATCH($C814,NslpCepGroups!$C:$C,0)),""))</f>
        <v/>
      </c>
      <c r="L814" s="42" t="str">
        <f>IF($A814="","",IF($J814="X",IF(INDEX(NslpCepGroups!$F:$F,MATCH($C814,NslpCepGroups!$C:$C,0))=0,"Indiv. site",INDEX(NslpCepGroups!$F:$F,MATCH($C814,NslpCepGroups!$C:$C,0))),""))</f>
        <v/>
      </c>
      <c r="M814" s="42" t="str">
        <f>IF($A814="","",IF($J814="X",INDEX(NslpCepGroups!$I:$I,MATCH($C814,NslpCepGroups!$C:$C,0)),""))</f>
        <v/>
      </c>
      <c r="N814" s="46"/>
    </row>
    <row r="815" spans="1:14" x14ac:dyDescent="0.25">
      <c r="A815" s="25"/>
      <c r="B815" s="30" t="str">
        <f>IF($A815="","",INDEX('LEA-District wide'!$B:$B,MATCH($A815,'LEA-District wide'!$A:$A,0)))</f>
        <v/>
      </c>
      <c r="C815" s="26"/>
      <c r="D815" s="26"/>
      <c r="E815" s="6" t="str">
        <f>IF($A815="","",IFERROR(INDEX(CEPIdentifiedStudentsSummary!$D:$D,MATCH($C815,CEPIdentifiedStudentsSummary!$A:$A,0)),0))</f>
        <v/>
      </c>
      <c r="F815" s="6" t="str">
        <f>IF($A815="","",IFERROR(INDEX(CEPIdentifiedStudentsSummary!$C:$C,MATCH($C815,CEPIdentifiedStudentsSummary!$A:$A,0)),0))</f>
        <v/>
      </c>
      <c r="G815" s="5" t="str">
        <f t="shared" si="47"/>
        <v/>
      </c>
      <c r="H815" s="36" t="str">
        <f t="shared" si="45"/>
        <v/>
      </c>
      <c r="I815" s="36" t="str">
        <f t="shared" si="46"/>
        <v/>
      </c>
      <c r="J815" s="44" t="str">
        <f>IF(IFERROR(INDEX(NslpCepGroups!$E:$E,MATCH($C815,NslpCepGroups!$C:$C,0))="Special Assistance - CEP",FALSE),"X","")</f>
        <v/>
      </c>
      <c r="K815" s="42" t="str">
        <f>IF($A815="","",IF($J815="X",INDEX(NslpCepGroups!$H:$H,MATCH($C815,NslpCepGroups!$C:$C,0)),""))</f>
        <v/>
      </c>
      <c r="L815" s="42" t="str">
        <f>IF($A815="","",IF($J815="X",IF(INDEX(NslpCepGroups!$F:$F,MATCH($C815,NslpCepGroups!$C:$C,0))=0,"Indiv. site",INDEX(NslpCepGroups!$F:$F,MATCH($C815,NslpCepGroups!$C:$C,0))),""))</f>
        <v/>
      </c>
      <c r="M815" s="42" t="str">
        <f>IF($A815="","",IF($J815="X",INDEX(NslpCepGroups!$I:$I,MATCH($C815,NslpCepGroups!$C:$C,0)),""))</f>
        <v/>
      </c>
      <c r="N815" s="46"/>
    </row>
    <row r="816" spans="1:14" x14ac:dyDescent="0.25">
      <c r="A816" s="25"/>
      <c r="B816" s="30" t="str">
        <f>IF($A816="","",INDEX('LEA-District wide'!$B:$B,MATCH($A816,'LEA-District wide'!$A:$A,0)))</f>
        <v/>
      </c>
      <c r="C816" s="26"/>
      <c r="D816" s="26"/>
      <c r="E816" s="6" t="str">
        <f>IF($A816="","",IFERROR(INDEX(CEPIdentifiedStudentsSummary!$D:$D,MATCH($C816,CEPIdentifiedStudentsSummary!$A:$A,0)),0))</f>
        <v/>
      </c>
      <c r="F816" s="6" t="str">
        <f>IF($A816="","",IFERROR(INDEX(CEPIdentifiedStudentsSummary!$C:$C,MATCH($C816,CEPIdentifiedStudentsSummary!$A:$A,0)),0))</f>
        <v/>
      </c>
      <c r="G816" s="5" t="str">
        <f t="shared" si="47"/>
        <v/>
      </c>
      <c r="H816" s="36" t="str">
        <f t="shared" si="45"/>
        <v/>
      </c>
      <c r="I816" s="36" t="str">
        <f t="shared" si="46"/>
        <v/>
      </c>
      <c r="J816" s="44" t="str">
        <f>IF(IFERROR(INDEX(NslpCepGroups!$E:$E,MATCH($C816,NslpCepGroups!$C:$C,0))="Special Assistance - CEP",FALSE),"X","")</f>
        <v/>
      </c>
      <c r="K816" s="42" t="str">
        <f>IF($A816="","",IF($J816="X",INDEX(NslpCepGroups!$H:$H,MATCH($C816,NslpCepGroups!$C:$C,0)),""))</f>
        <v/>
      </c>
      <c r="L816" s="42" t="str">
        <f>IF($A816="","",IF($J816="X",IF(INDEX(NslpCepGroups!$F:$F,MATCH($C816,NslpCepGroups!$C:$C,0))=0,"Indiv. site",INDEX(NslpCepGroups!$F:$F,MATCH($C816,NslpCepGroups!$C:$C,0))),""))</f>
        <v/>
      </c>
      <c r="M816" s="42" t="str">
        <f>IF($A816="","",IF($J816="X",INDEX(NslpCepGroups!$I:$I,MATCH($C816,NslpCepGroups!$C:$C,0)),""))</f>
        <v/>
      </c>
      <c r="N816" s="46"/>
    </row>
    <row r="817" spans="1:14" x14ac:dyDescent="0.25">
      <c r="A817" s="25"/>
      <c r="B817" s="30" t="str">
        <f>IF($A817="","",INDEX('LEA-District wide'!$B:$B,MATCH($A817,'LEA-District wide'!$A:$A,0)))</f>
        <v/>
      </c>
      <c r="C817" s="26"/>
      <c r="D817" s="26"/>
      <c r="E817" s="6" t="str">
        <f>IF($A817="","",IFERROR(INDEX(CEPIdentifiedStudentsSummary!$D:$D,MATCH($C817,CEPIdentifiedStudentsSummary!$A:$A,0)),0))</f>
        <v/>
      </c>
      <c r="F817" s="6" t="str">
        <f>IF($A817="","",IFERROR(INDEX(CEPIdentifiedStudentsSummary!$C:$C,MATCH($C817,CEPIdentifiedStudentsSummary!$A:$A,0)),0))</f>
        <v/>
      </c>
      <c r="G817" s="5" t="str">
        <f t="shared" si="47"/>
        <v/>
      </c>
      <c r="H817" s="36" t="str">
        <f t="shared" si="45"/>
        <v/>
      </c>
      <c r="I817" s="36" t="str">
        <f t="shared" si="46"/>
        <v/>
      </c>
      <c r="J817" s="44" t="str">
        <f>IF(IFERROR(INDEX(NslpCepGroups!$E:$E,MATCH($C817,NslpCepGroups!$C:$C,0))="Special Assistance - CEP",FALSE),"X","")</f>
        <v/>
      </c>
      <c r="K817" s="42" t="str">
        <f>IF($A817="","",IF($J817="X",INDEX(NslpCepGroups!$H:$H,MATCH($C817,NslpCepGroups!$C:$C,0)),""))</f>
        <v/>
      </c>
      <c r="L817" s="42" t="str">
        <f>IF($A817="","",IF($J817="X",IF(INDEX(NslpCepGroups!$F:$F,MATCH($C817,NslpCepGroups!$C:$C,0))=0,"Indiv. site",INDEX(NslpCepGroups!$F:$F,MATCH($C817,NslpCepGroups!$C:$C,0))),""))</f>
        <v/>
      </c>
      <c r="M817" s="42" t="str">
        <f>IF($A817="","",IF($J817="X",INDEX(NslpCepGroups!$I:$I,MATCH($C817,NslpCepGroups!$C:$C,0)),""))</f>
        <v/>
      </c>
      <c r="N817" s="46"/>
    </row>
    <row r="818" spans="1:14" x14ac:dyDescent="0.25">
      <c r="A818" s="25"/>
      <c r="B818" s="30" t="str">
        <f>IF($A818="","",INDEX('LEA-District wide'!$B:$B,MATCH($A818,'LEA-District wide'!$A:$A,0)))</f>
        <v/>
      </c>
      <c r="C818" s="26"/>
      <c r="D818" s="26"/>
      <c r="E818" s="6" t="str">
        <f>IF($A818="","",IFERROR(INDEX(CEPIdentifiedStudentsSummary!$D:$D,MATCH($C818,CEPIdentifiedStudentsSummary!$A:$A,0)),0))</f>
        <v/>
      </c>
      <c r="F818" s="6" t="str">
        <f>IF($A818="","",IFERROR(INDEX(CEPIdentifiedStudentsSummary!$C:$C,MATCH($C818,CEPIdentifiedStudentsSummary!$A:$A,0)),0))</f>
        <v/>
      </c>
      <c r="G818" s="5" t="str">
        <f t="shared" si="47"/>
        <v/>
      </c>
      <c r="H818" s="36" t="str">
        <f t="shared" si="45"/>
        <v/>
      </c>
      <c r="I818" s="36" t="str">
        <f t="shared" si="46"/>
        <v/>
      </c>
      <c r="J818" s="44" t="str">
        <f>IF(IFERROR(INDEX(NslpCepGroups!$E:$E,MATCH($C818,NslpCepGroups!$C:$C,0))="Special Assistance - CEP",FALSE),"X","")</f>
        <v/>
      </c>
      <c r="K818" s="42" t="str">
        <f>IF($A818="","",IF($J818="X",INDEX(NslpCepGroups!$H:$H,MATCH($C818,NslpCepGroups!$C:$C,0)),""))</f>
        <v/>
      </c>
      <c r="L818" s="42" t="str">
        <f>IF($A818="","",IF($J818="X",IF(INDEX(NslpCepGroups!$F:$F,MATCH($C818,NslpCepGroups!$C:$C,0))=0,"Indiv. site",INDEX(NslpCepGroups!$F:$F,MATCH($C818,NslpCepGroups!$C:$C,0))),""))</f>
        <v/>
      </c>
      <c r="M818" s="42" t="str">
        <f>IF($A818="","",IF($J818="X",INDEX(NslpCepGroups!$I:$I,MATCH($C818,NslpCepGroups!$C:$C,0)),""))</f>
        <v/>
      </c>
      <c r="N818" s="46"/>
    </row>
    <row r="819" spans="1:14" x14ac:dyDescent="0.25">
      <c r="A819" s="25"/>
      <c r="B819" s="30" t="str">
        <f>IF($A819="","",INDEX('LEA-District wide'!$B:$B,MATCH($A819,'LEA-District wide'!$A:$A,0)))</f>
        <v/>
      </c>
      <c r="C819" s="26"/>
      <c r="D819" s="26"/>
      <c r="E819" s="6" t="str">
        <f>IF($A819="","",IFERROR(INDEX(CEPIdentifiedStudentsSummary!$D:$D,MATCH($C819,CEPIdentifiedStudentsSummary!$A:$A,0)),0))</f>
        <v/>
      </c>
      <c r="F819" s="6" t="str">
        <f>IF($A819="","",IFERROR(INDEX(CEPIdentifiedStudentsSummary!$C:$C,MATCH($C819,CEPIdentifiedStudentsSummary!$A:$A,0)),0))</f>
        <v/>
      </c>
      <c r="G819" s="5" t="str">
        <f t="shared" si="47"/>
        <v/>
      </c>
      <c r="H819" s="36" t="str">
        <f t="shared" si="45"/>
        <v/>
      </c>
      <c r="I819" s="36" t="str">
        <f t="shared" si="46"/>
        <v/>
      </c>
      <c r="J819" s="44" t="str">
        <f>IF(IFERROR(INDEX(NslpCepGroups!$E:$E,MATCH($C819,NslpCepGroups!$C:$C,0))="Special Assistance - CEP",FALSE),"X","")</f>
        <v/>
      </c>
      <c r="K819" s="42" t="str">
        <f>IF($A819="","",IF($J819="X",INDEX(NslpCepGroups!$H:$H,MATCH($C819,NslpCepGroups!$C:$C,0)),""))</f>
        <v/>
      </c>
      <c r="L819" s="42" t="str">
        <f>IF($A819="","",IF($J819="X",IF(INDEX(NslpCepGroups!$F:$F,MATCH($C819,NslpCepGroups!$C:$C,0))=0,"Indiv. site",INDEX(NslpCepGroups!$F:$F,MATCH($C819,NslpCepGroups!$C:$C,0))),""))</f>
        <v/>
      </c>
      <c r="M819" s="42" t="str">
        <f>IF($A819="","",IF($J819="X",INDEX(NslpCepGroups!$I:$I,MATCH($C819,NslpCepGroups!$C:$C,0)),""))</f>
        <v/>
      </c>
      <c r="N819" s="46"/>
    </row>
    <row r="820" spans="1:14" x14ac:dyDescent="0.25">
      <c r="A820" s="25"/>
      <c r="B820" s="30" t="str">
        <f>IF($A820="","",INDEX('LEA-District wide'!$B:$B,MATCH($A820,'LEA-District wide'!$A:$A,0)))</f>
        <v/>
      </c>
      <c r="C820" s="26"/>
      <c r="D820" s="26"/>
      <c r="E820" s="6" t="str">
        <f>IF($A820="","",IFERROR(INDEX(CEPIdentifiedStudentsSummary!$D:$D,MATCH($C820,CEPIdentifiedStudentsSummary!$A:$A,0)),0))</f>
        <v/>
      </c>
      <c r="F820" s="6" t="str">
        <f>IF($A820="","",IFERROR(INDEX(CEPIdentifiedStudentsSummary!$C:$C,MATCH($C820,CEPIdentifiedStudentsSummary!$A:$A,0)),0))</f>
        <v/>
      </c>
      <c r="G820" s="5" t="str">
        <f t="shared" si="47"/>
        <v/>
      </c>
      <c r="H820" s="36" t="str">
        <f t="shared" si="45"/>
        <v/>
      </c>
      <c r="I820" s="36" t="str">
        <f t="shared" si="46"/>
        <v/>
      </c>
      <c r="J820" s="44" t="str">
        <f>IF(IFERROR(INDEX(NslpCepGroups!$E:$E,MATCH($C820,NslpCepGroups!$C:$C,0))="Special Assistance - CEP",FALSE),"X","")</f>
        <v/>
      </c>
      <c r="K820" s="42" t="str">
        <f>IF($A820="","",IF($J820="X",INDEX(NslpCepGroups!$H:$H,MATCH($C820,NslpCepGroups!$C:$C,0)),""))</f>
        <v/>
      </c>
      <c r="L820" s="42" t="str">
        <f>IF($A820="","",IF($J820="X",IF(INDEX(NslpCepGroups!$F:$F,MATCH($C820,NslpCepGroups!$C:$C,0))=0,"Indiv. site",INDEX(NslpCepGroups!$F:$F,MATCH($C820,NslpCepGroups!$C:$C,0))),""))</f>
        <v/>
      </c>
      <c r="M820" s="42" t="str">
        <f>IF($A820="","",IF($J820="X",INDEX(NslpCepGroups!$I:$I,MATCH($C820,NslpCepGroups!$C:$C,0)),""))</f>
        <v/>
      </c>
      <c r="N820" s="46"/>
    </row>
    <row r="821" spans="1:14" x14ac:dyDescent="0.25">
      <c r="A821" s="25"/>
      <c r="B821" s="30" t="str">
        <f>IF($A821="","",INDEX('LEA-District wide'!$B:$B,MATCH($A821,'LEA-District wide'!$A:$A,0)))</f>
        <v/>
      </c>
      <c r="C821" s="26"/>
      <c r="D821" s="26"/>
      <c r="E821" s="6" t="str">
        <f>IF($A821="","",IFERROR(INDEX(CEPIdentifiedStudentsSummary!$D:$D,MATCH($C821,CEPIdentifiedStudentsSummary!$A:$A,0)),0))</f>
        <v/>
      </c>
      <c r="F821" s="6" t="str">
        <f>IF($A821="","",IFERROR(INDEX(CEPIdentifiedStudentsSummary!$C:$C,MATCH($C821,CEPIdentifiedStudentsSummary!$A:$A,0)),0))</f>
        <v/>
      </c>
      <c r="G821" s="5" t="str">
        <f t="shared" si="47"/>
        <v/>
      </c>
      <c r="H821" s="36" t="str">
        <f t="shared" si="45"/>
        <v/>
      </c>
      <c r="I821" s="36" t="str">
        <f t="shared" si="46"/>
        <v/>
      </c>
      <c r="J821" s="44" t="str">
        <f>IF(IFERROR(INDEX(NslpCepGroups!$E:$E,MATCH($C821,NslpCepGroups!$C:$C,0))="Special Assistance - CEP",FALSE),"X","")</f>
        <v/>
      </c>
      <c r="K821" s="42" t="str">
        <f>IF($A821="","",IF($J821="X",INDEX(NslpCepGroups!$H:$H,MATCH($C821,NslpCepGroups!$C:$C,0)),""))</f>
        <v/>
      </c>
      <c r="L821" s="42" t="str">
        <f>IF($A821="","",IF($J821="X",IF(INDEX(NslpCepGroups!$F:$F,MATCH($C821,NslpCepGroups!$C:$C,0))=0,"Indiv. site",INDEX(NslpCepGroups!$F:$F,MATCH($C821,NslpCepGroups!$C:$C,0))),""))</f>
        <v/>
      </c>
      <c r="M821" s="42" t="str">
        <f>IF($A821="","",IF($J821="X",INDEX(NslpCepGroups!$I:$I,MATCH($C821,NslpCepGroups!$C:$C,0)),""))</f>
        <v/>
      </c>
      <c r="N821" s="46"/>
    </row>
    <row r="822" spans="1:14" x14ac:dyDescent="0.25">
      <c r="A822" s="25"/>
      <c r="B822" s="30" t="str">
        <f>IF($A822="","",INDEX('LEA-District wide'!$B:$B,MATCH($A822,'LEA-District wide'!$A:$A,0)))</f>
        <v/>
      </c>
      <c r="C822" s="26"/>
      <c r="D822" s="26"/>
      <c r="E822" s="6" t="str">
        <f>IF($A822="","",IFERROR(INDEX(CEPIdentifiedStudentsSummary!$D:$D,MATCH($C822,CEPIdentifiedStudentsSummary!$A:$A,0)),0))</f>
        <v/>
      </c>
      <c r="F822" s="6" t="str">
        <f>IF($A822="","",IFERROR(INDEX(CEPIdentifiedStudentsSummary!$C:$C,MATCH($C822,CEPIdentifiedStudentsSummary!$A:$A,0)),0))</f>
        <v/>
      </c>
      <c r="G822" s="5" t="str">
        <f t="shared" si="47"/>
        <v/>
      </c>
      <c r="H822" s="36" t="str">
        <f t="shared" si="45"/>
        <v/>
      </c>
      <c r="I822" s="36" t="str">
        <f t="shared" si="46"/>
        <v/>
      </c>
      <c r="J822" s="44" t="str">
        <f>IF(IFERROR(INDEX(NslpCepGroups!$E:$E,MATCH($C822,NslpCepGroups!$C:$C,0))="Special Assistance - CEP",FALSE),"X","")</f>
        <v/>
      </c>
      <c r="K822" s="42" t="str">
        <f>IF($A822="","",IF($J822="X",INDEX(NslpCepGroups!$H:$H,MATCH($C822,NslpCepGroups!$C:$C,0)),""))</f>
        <v/>
      </c>
      <c r="L822" s="42" t="str">
        <f>IF($A822="","",IF($J822="X",IF(INDEX(NslpCepGroups!$F:$F,MATCH($C822,NslpCepGroups!$C:$C,0))=0,"Indiv. site",INDEX(NslpCepGroups!$F:$F,MATCH($C822,NslpCepGroups!$C:$C,0))),""))</f>
        <v/>
      </c>
      <c r="M822" s="42" t="str">
        <f>IF($A822="","",IF($J822="X",INDEX(NslpCepGroups!$I:$I,MATCH($C822,NslpCepGroups!$C:$C,0)),""))</f>
        <v/>
      </c>
      <c r="N822" s="46"/>
    </row>
    <row r="823" spans="1:14" x14ac:dyDescent="0.25">
      <c r="A823" s="25"/>
      <c r="B823" s="30" t="str">
        <f>IF($A823="","",INDEX('LEA-District wide'!$B:$B,MATCH($A823,'LEA-District wide'!$A:$A,0)))</f>
        <v/>
      </c>
      <c r="C823" s="26"/>
      <c r="D823" s="26"/>
      <c r="E823" s="6" t="str">
        <f>IF($A823="","",IFERROR(INDEX(CEPIdentifiedStudentsSummary!$D:$D,MATCH($C823,CEPIdentifiedStudentsSummary!$A:$A,0)),0))</f>
        <v/>
      </c>
      <c r="F823" s="6" t="str">
        <f>IF($A823="","",IFERROR(INDEX(CEPIdentifiedStudentsSummary!$C:$C,MATCH($C823,CEPIdentifiedStudentsSummary!$A:$A,0)),0))</f>
        <v/>
      </c>
      <c r="G823" s="5" t="str">
        <f t="shared" si="47"/>
        <v/>
      </c>
      <c r="H823" s="36" t="str">
        <f t="shared" si="45"/>
        <v/>
      </c>
      <c r="I823" s="36" t="str">
        <f t="shared" si="46"/>
        <v/>
      </c>
      <c r="J823" s="44" t="str">
        <f>IF(IFERROR(INDEX(NslpCepGroups!$E:$E,MATCH($C823,NslpCepGroups!$C:$C,0))="Special Assistance - CEP",FALSE),"X","")</f>
        <v/>
      </c>
      <c r="K823" s="42" t="str">
        <f>IF($A823="","",IF($J823="X",INDEX(NslpCepGroups!$H:$H,MATCH($C823,NslpCepGroups!$C:$C,0)),""))</f>
        <v/>
      </c>
      <c r="L823" s="42" t="str">
        <f>IF($A823="","",IF($J823="X",IF(INDEX(NslpCepGroups!$F:$F,MATCH($C823,NslpCepGroups!$C:$C,0))=0,"Indiv. site",INDEX(NslpCepGroups!$F:$F,MATCH($C823,NslpCepGroups!$C:$C,0))),""))</f>
        <v/>
      </c>
      <c r="M823" s="42" t="str">
        <f>IF($A823="","",IF($J823="X",INDEX(NslpCepGroups!$I:$I,MATCH($C823,NslpCepGroups!$C:$C,0)),""))</f>
        <v/>
      </c>
      <c r="N823" s="46"/>
    </row>
    <row r="824" spans="1:14" x14ac:dyDescent="0.25">
      <c r="A824" s="25"/>
      <c r="B824" s="30" t="str">
        <f>IF($A824="","",INDEX('LEA-District wide'!$B:$B,MATCH($A824,'LEA-District wide'!$A:$A,0)))</f>
        <v/>
      </c>
      <c r="C824" s="26"/>
      <c r="D824" s="26"/>
      <c r="E824" s="6" t="str">
        <f>IF($A824="","",IFERROR(INDEX(CEPIdentifiedStudentsSummary!$D:$D,MATCH($C824,CEPIdentifiedStudentsSummary!$A:$A,0)),0))</f>
        <v/>
      </c>
      <c r="F824" s="6" t="str">
        <f>IF($A824="","",IFERROR(INDEX(CEPIdentifiedStudentsSummary!$C:$C,MATCH($C824,CEPIdentifiedStudentsSummary!$A:$A,0)),0))</f>
        <v/>
      </c>
      <c r="G824" s="5" t="str">
        <f t="shared" si="47"/>
        <v/>
      </c>
      <c r="H824" s="36" t="str">
        <f t="shared" si="45"/>
        <v/>
      </c>
      <c r="I824" s="36" t="str">
        <f t="shared" si="46"/>
        <v/>
      </c>
      <c r="J824" s="44" t="str">
        <f>IF(IFERROR(INDEX(NslpCepGroups!$E:$E,MATCH($C824,NslpCepGroups!$C:$C,0))="Special Assistance - CEP",FALSE),"X","")</f>
        <v/>
      </c>
      <c r="K824" s="42" t="str">
        <f>IF($A824="","",IF($J824="X",INDEX(NslpCepGroups!$H:$H,MATCH($C824,NslpCepGroups!$C:$C,0)),""))</f>
        <v/>
      </c>
      <c r="L824" s="42" t="str">
        <f>IF($A824="","",IF($J824="X",IF(INDEX(NslpCepGroups!$F:$F,MATCH($C824,NslpCepGroups!$C:$C,0))=0,"Indiv. site",INDEX(NslpCepGroups!$F:$F,MATCH($C824,NslpCepGroups!$C:$C,0))),""))</f>
        <v/>
      </c>
      <c r="M824" s="42" t="str">
        <f>IF($A824="","",IF($J824="X",INDEX(NslpCepGroups!$I:$I,MATCH($C824,NslpCepGroups!$C:$C,0)),""))</f>
        <v/>
      </c>
      <c r="N824" s="46"/>
    </row>
    <row r="825" spans="1:14" x14ac:dyDescent="0.25">
      <c r="A825" s="25"/>
      <c r="B825" s="30" t="str">
        <f>IF($A825="","",INDEX('LEA-District wide'!$B:$B,MATCH($A825,'LEA-District wide'!$A:$A,0)))</f>
        <v/>
      </c>
      <c r="C825" s="26"/>
      <c r="D825" s="26"/>
      <c r="E825" s="6" t="str">
        <f>IF($A825="","",IFERROR(INDEX(CEPIdentifiedStudentsSummary!$D:$D,MATCH($C825,CEPIdentifiedStudentsSummary!$A:$A,0)),0))</f>
        <v/>
      </c>
      <c r="F825" s="6" t="str">
        <f>IF($A825="","",IFERROR(INDEX(CEPIdentifiedStudentsSummary!$C:$C,MATCH($C825,CEPIdentifiedStudentsSummary!$A:$A,0)),0))</f>
        <v/>
      </c>
      <c r="G825" s="5" t="str">
        <f t="shared" si="47"/>
        <v/>
      </c>
      <c r="H825" s="36" t="str">
        <f t="shared" si="45"/>
        <v/>
      </c>
      <c r="I825" s="36" t="str">
        <f t="shared" si="46"/>
        <v/>
      </c>
      <c r="J825" s="44" t="str">
        <f>IF(IFERROR(INDEX(NslpCepGroups!$E:$E,MATCH($C825,NslpCepGroups!$C:$C,0))="Special Assistance - CEP",FALSE),"X","")</f>
        <v/>
      </c>
      <c r="K825" s="42" t="str">
        <f>IF($A825="","",IF($J825="X",INDEX(NslpCepGroups!$H:$H,MATCH($C825,NslpCepGroups!$C:$C,0)),""))</f>
        <v/>
      </c>
      <c r="L825" s="42" t="str">
        <f>IF($A825="","",IF($J825="X",IF(INDEX(NslpCepGroups!$F:$F,MATCH($C825,NslpCepGroups!$C:$C,0))=0,"Indiv. site",INDEX(NslpCepGroups!$F:$F,MATCH($C825,NslpCepGroups!$C:$C,0))),""))</f>
        <v/>
      </c>
      <c r="M825" s="42" t="str">
        <f>IF($A825="","",IF($J825="X",INDEX(NslpCepGroups!$I:$I,MATCH($C825,NslpCepGroups!$C:$C,0)),""))</f>
        <v/>
      </c>
      <c r="N825" s="46"/>
    </row>
    <row r="826" spans="1:14" x14ac:dyDescent="0.25">
      <c r="A826" s="25"/>
      <c r="B826" s="30" t="str">
        <f>IF($A826="","",INDEX('LEA-District wide'!$B:$B,MATCH($A826,'LEA-District wide'!$A:$A,0)))</f>
        <v/>
      </c>
      <c r="C826" s="26"/>
      <c r="D826" s="26"/>
      <c r="E826" s="6" t="str">
        <f>IF($A826="","",IFERROR(INDEX(CEPIdentifiedStudentsSummary!$D:$D,MATCH($C826,CEPIdentifiedStudentsSummary!$A:$A,0)),0))</f>
        <v/>
      </c>
      <c r="F826" s="6" t="str">
        <f>IF($A826="","",IFERROR(INDEX(CEPIdentifiedStudentsSummary!$C:$C,MATCH($C826,CEPIdentifiedStudentsSummary!$A:$A,0)),0))</f>
        <v/>
      </c>
      <c r="G826" s="5" t="str">
        <f t="shared" si="47"/>
        <v/>
      </c>
      <c r="H826" s="36" t="str">
        <f t="shared" si="45"/>
        <v/>
      </c>
      <c r="I826" s="36" t="str">
        <f t="shared" si="46"/>
        <v/>
      </c>
      <c r="J826" s="44" t="str">
        <f>IF(IFERROR(INDEX(NslpCepGroups!$E:$E,MATCH($C826,NslpCepGroups!$C:$C,0))="Special Assistance - CEP",FALSE),"X","")</f>
        <v/>
      </c>
      <c r="K826" s="42" t="str">
        <f>IF($A826="","",IF($J826="X",INDEX(NslpCepGroups!$H:$H,MATCH($C826,NslpCepGroups!$C:$C,0)),""))</f>
        <v/>
      </c>
      <c r="L826" s="42" t="str">
        <f>IF($A826="","",IF($J826="X",IF(INDEX(NslpCepGroups!$F:$F,MATCH($C826,NslpCepGroups!$C:$C,0))=0,"Indiv. site",INDEX(NslpCepGroups!$F:$F,MATCH($C826,NslpCepGroups!$C:$C,0))),""))</f>
        <v/>
      </c>
      <c r="M826" s="42" t="str">
        <f>IF($A826="","",IF($J826="X",INDEX(NslpCepGroups!$I:$I,MATCH($C826,NslpCepGroups!$C:$C,0)),""))</f>
        <v/>
      </c>
      <c r="N826" s="46"/>
    </row>
    <row r="827" spans="1:14" x14ac:dyDescent="0.25">
      <c r="A827" s="25"/>
      <c r="B827" s="30" t="str">
        <f>IF($A827="","",INDEX('LEA-District wide'!$B:$B,MATCH($A827,'LEA-District wide'!$A:$A,0)))</f>
        <v/>
      </c>
      <c r="C827" s="26"/>
      <c r="D827" s="26"/>
      <c r="E827" s="6" t="str">
        <f>IF($A827="","",IFERROR(INDEX(CEPIdentifiedStudentsSummary!$D:$D,MATCH($C827,CEPIdentifiedStudentsSummary!$A:$A,0)),0))</f>
        <v/>
      </c>
      <c r="F827" s="6" t="str">
        <f>IF($A827="","",IFERROR(INDEX(CEPIdentifiedStudentsSummary!$C:$C,MATCH($C827,CEPIdentifiedStudentsSummary!$A:$A,0)),0))</f>
        <v/>
      </c>
      <c r="G827" s="5" t="str">
        <f t="shared" si="47"/>
        <v/>
      </c>
      <c r="H827" s="36" t="str">
        <f t="shared" si="45"/>
        <v/>
      </c>
      <c r="I827" s="36" t="str">
        <f t="shared" si="46"/>
        <v/>
      </c>
      <c r="J827" s="44" t="str">
        <f>IF(IFERROR(INDEX(NslpCepGroups!$E:$E,MATCH($C827,NslpCepGroups!$C:$C,0))="Special Assistance - CEP",FALSE),"X","")</f>
        <v/>
      </c>
      <c r="K827" s="42" t="str">
        <f>IF($A827="","",IF($J827="X",INDEX(NslpCepGroups!$H:$H,MATCH($C827,NslpCepGroups!$C:$C,0)),""))</f>
        <v/>
      </c>
      <c r="L827" s="42" t="str">
        <f>IF($A827="","",IF($J827="X",IF(INDEX(NslpCepGroups!$F:$F,MATCH($C827,NslpCepGroups!$C:$C,0))=0,"Indiv. site",INDEX(NslpCepGroups!$F:$F,MATCH($C827,NslpCepGroups!$C:$C,0))),""))</f>
        <v/>
      </c>
      <c r="M827" s="42" t="str">
        <f>IF($A827="","",IF($J827="X",INDEX(NslpCepGroups!$I:$I,MATCH($C827,NslpCepGroups!$C:$C,0)),""))</f>
        <v/>
      </c>
      <c r="N827" s="46"/>
    </row>
    <row r="828" spans="1:14" x14ac:dyDescent="0.25">
      <c r="A828" s="25"/>
      <c r="B828" s="30" t="str">
        <f>IF($A828="","",INDEX('LEA-District wide'!$B:$B,MATCH($A828,'LEA-District wide'!$A:$A,0)))</f>
        <v/>
      </c>
      <c r="C828" s="26"/>
      <c r="D828" s="26"/>
      <c r="E828" s="6" t="str">
        <f>IF($A828="","",IFERROR(INDEX(CEPIdentifiedStudentsSummary!$D:$D,MATCH($C828,CEPIdentifiedStudentsSummary!$A:$A,0)),0))</f>
        <v/>
      </c>
      <c r="F828" s="6" t="str">
        <f>IF($A828="","",IFERROR(INDEX(CEPIdentifiedStudentsSummary!$C:$C,MATCH($C828,CEPIdentifiedStudentsSummary!$A:$A,0)),0))</f>
        <v/>
      </c>
      <c r="G828" s="5" t="str">
        <f t="shared" si="47"/>
        <v/>
      </c>
      <c r="H828" s="36" t="str">
        <f t="shared" si="45"/>
        <v/>
      </c>
      <c r="I828" s="36" t="str">
        <f t="shared" si="46"/>
        <v/>
      </c>
      <c r="J828" s="44" t="str">
        <f>IF(IFERROR(INDEX(NslpCepGroups!$E:$E,MATCH($C828,NslpCepGroups!$C:$C,0))="Special Assistance - CEP",FALSE),"X","")</f>
        <v/>
      </c>
      <c r="K828" s="42" t="str">
        <f>IF($A828="","",IF($J828="X",INDEX(NslpCepGroups!$H:$H,MATCH($C828,NslpCepGroups!$C:$C,0)),""))</f>
        <v/>
      </c>
      <c r="L828" s="42" t="str">
        <f>IF($A828="","",IF($J828="X",IF(INDEX(NslpCepGroups!$F:$F,MATCH($C828,NslpCepGroups!$C:$C,0))=0,"Indiv. site",INDEX(NslpCepGroups!$F:$F,MATCH($C828,NslpCepGroups!$C:$C,0))),""))</f>
        <v/>
      </c>
      <c r="M828" s="42" t="str">
        <f>IF($A828="","",IF($J828="X",INDEX(NslpCepGroups!$I:$I,MATCH($C828,NslpCepGroups!$C:$C,0)),""))</f>
        <v/>
      </c>
      <c r="N828" s="46"/>
    </row>
    <row r="829" spans="1:14" x14ac:dyDescent="0.25">
      <c r="A829" s="25"/>
      <c r="B829" s="30" t="str">
        <f>IF($A829="","",INDEX('LEA-District wide'!$B:$B,MATCH($A829,'LEA-District wide'!$A:$A,0)))</f>
        <v/>
      </c>
      <c r="C829" s="26"/>
      <c r="D829" s="26"/>
      <c r="E829" s="6" t="str">
        <f>IF($A829="","",IFERROR(INDEX(CEPIdentifiedStudentsSummary!$D:$D,MATCH($C829,CEPIdentifiedStudentsSummary!$A:$A,0)),0))</f>
        <v/>
      </c>
      <c r="F829" s="6" t="str">
        <f>IF($A829="","",IFERROR(INDEX(CEPIdentifiedStudentsSummary!$C:$C,MATCH($C829,CEPIdentifiedStudentsSummary!$A:$A,0)),0))</f>
        <v/>
      </c>
      <c r="G829" s="5" t="str">
        <f t="shared" si="47"/>
        <v/>
      </c>
      <c r="H829" s="36" t="str">
        <f t="shared" si="45"/>
        <v/>
      </c>
      <c r="I829" s="36" t="str">
        <f t="shared" si="46"/>
        <v/>
      </c>
      <c r="J829" s="44" t="str">
        <f>IF(IFERROR(INDEX(NslpCepGroups!$E:$E,MATCH($C829,NslpCepGroups!$C:$C,0))="Special Assistance - CEP",FALSE),"X","")</f>
        <v/>
      </c>
      <c r="K829" s="42" t="str">
        <f>IF($A829="","",IF($J829="X",INDEX(NslpCepGroups!$H:$H,MATCH($C829,NslpCepGroups!$C:$C,0)),""))</f>
        <v/>
      </c>
      <c r="L829" s="42" t="str">
        <f>IF($A829="","",IF($J829="X",IF(INDEX(NslpCepGroups!$F:$F,MATCH($C829,NslpCepGroups!$C:$C,0))=0,"Indiv. site",INDEX(NslpCepGroups!$F:$F,MATCH($C829,NslpCepGroups!$C:$C,0))),""))</f>
        <v/>
      </c>
      <c r="M829" s="42" t="str">
        <f>IF($A829="","",IF($J829="X",INDEX(NslpCepGroups!$I:$I,MATCH($C829,NslpCepGroups!$C:$C,0)),""))</f>
        <v/>
      </c>
      <c r="N829" s="46"/>
    </row>
    <row r="830" spans="1:14" x14ac:dyDescent="0.25">
      <c r="A830" s="25"/>
      <c r="B830" s="30" t="str">
        <f>IF($A830="","",INDEX('LEA-District wide'!$B:$B,MATCH($A830,'LEA-District wide'!$A:$A,0)))</f>
        <v/>
      </c>
      <c r="C830" s="26"/>
      <c r="D830" s="26"/>
      <c r="E830" s="6" t="str">
        <f>IF($A830="","",IFERROR(INDEX(CEPIdentifiedStudentsSummary!$D:$D,MATCH($C830,CEPIdentifiedStudentsSummary!$A:$A,0)),0))</f>
        <v/>
      </c>
      <c r="F830" s="6" t="str">
        <f>IF($A830="","",IFERROR(INDEX(CEPIdentifiedStudentsSummary!$C:$C,MATCH($C830,CEPIdentifiedStudentsSummary!$A:$A,0)),0))</f>
        <v/>
      </c>
      <c r="G830" s="5" t="str">
        <f t="shared" si="47"/>
        <v/>
      </c>
      <c r="H830" s="36" t="str">
        <f t="shared" si="45"/>
        <v/>
      </c>
      <c r="I830" s="36" t="str">
        <f t="shared" si="46"/>
        <v/>
      </c>
      <c r="J830" s="44" t="str">
        <f>IF(IFERROR(INDEX(NslpCepGroups!$E:$E,MATCH($C830,NslpCepGroups!$C:$C,0))="Special Assistance - CEP",FALSE),"X","")</f>
        <v/>
      </c>
      <c r="K830" s="42" t="str">
        <f>IF($A830="","",IF($J830="X",INDEX(NslpCepGroups!$H:$H,MATCH($C830,NslpCepGroups!$C:$C,0)),""))</f>
        <v/>
      </c>
      <c r="L830" s="42" t="str">
        <f>IF($A830="","",IF($J830="X",IF(INDEX(NslpCepGroups!$F:$F,MATCH($C830,NslpCepGroups!$C:$C,0))=0,"Indiv. site",INDEX(NslpCepGroups!$F:$F,MATCH($C830,NslpCepGroups!$C:$C,0))),""))</f>
        <v/>
      </c>
      <c r="M830" s="42" t="str">
        <f>IF($A830="","",IF($J830="X",INDEX(NslpCepGroups!$I:$I,MATCH($C830,NslpCepGroups!$C:$C,0)),""))</f>
        <v/>
      </c>
      <c r="N830" s="46"/>
    </row>
    <row r="831" spans="1:14" x14ac:dyDescent="0.25">
      <c r="A831" s="25"/>
      <c r="B831" s="30" t="str">
        <f>IF($A831="","",INDEX('LEA-District wide'!$B:$B,MATCH($A831,'LEA-District wide'!$A:$A,0)))</f>
        <v/>
      </c>
      <c r="C831" s="26"/>
      <c r="D831" s="26"/>
      <c r="E831" s="6" t="str">
        <f>IF($A831="","",IFERROR(INDEX(CEPIdentifiedStudentsSummary!$D:$D,MATCH($C831,CEPIdentifiedStudentsSummary!$A:$A,0)),0))</f>
        <v/>
      </c>
      <c r="F831" s="6" t="str">
        <f>IF($A831="","",IFERROR(INDEX(CEPIdentifiedStudentsSummary!$C:$C,MATCH($C831,CEPIdentifiedStudentsSummary!$A:$A,0)),0))</f>
        <v/>
      </c>
      <c r="G831" s="5" t="str">
        <f t="shared" si="47"/>
        <v/>
      </c>
      <c r="H831" s="36" t="str">
        <f t="shared" si="45"/>
        <v/>
      </c>
      <c r="I831" s="36" t="str">
        <f t="shared" si="46"/>
        <v/>
      </c>
      <c r="J831" s="44" t="str">
        <f>IF(IFERROR(INDEX(NslpCepGroups!$E:$E,MATCH($C831,NslpCepGroups!$C:$C,0))="Special Assistance - CEP",FALSE),"X","")</f>
        <v/>
      </c>
      <c r="K831" s="42" t="str">
        <f>IF($A831="","",IF($J831="X",INDEX(NslpCepGroups!$H:$H,MATCH($C831,NslpCepGroups!$C:$C,0)),""))</f>
        <v/>
      </c>
      <c r="L831" s="42" t="str">
        <f>IF($A831="","",IF($J831="X",IF(INDEX(NslpCepGroups!$F:$F,MATCH($C831,NslpCepGroups!$C:$C,0))=0,"Indiv. site",INDEX(NslpCepGroups!$F:$F,MATCH($C831,NslpCepGroups!$C:$C,0))),""))</f>
        <v/>
      </c>
      <c r="M831" s="42" t="str">
        <f>IF($A831="","",IF($J831="X",INDEX(NslpCepGroups!$I:$I,MATCH($C831,NslpCepGroups!$C:$C,0)),""))</f>
        <v/>
      </c>
      <c r="N831" s="46"/>
    </row>
    <row r="832" spans="1:14" x14ac:dyDescent="0.25">
      <c r="A832" s="25"/>
      <c r="B832" s="30" t="str">
        <f>IF($A832="","",INDEX('LEA-District wide'!$B:$B,MATCH($A832,'LEA-District wide'!$A:$A,0)))</f>
        <v/>
      </c>
      <c r="C832" s="26"/>
      <c r="D832" s="26"/>
      <c r="E832" s="6" t="str">
        <f>IF($A832="","",IFERROR(INDEX(CEPIdentifiedStudentsSummary!$D:$D,MATCH($C832,CEPIdentifiedStudentsSummary!$A:$A,0)),0))</f>
        <v/>
      </c>
      <c r="F832" s="6" t="str">
        <f>IF($A832="","",IFERROR(INDEX(CEPIdentifiedStudentsSummary!$C:$C,MATCH($C832,CEPIdentifiedStudentsSummary!$A:$A,0)),0))</f>
        <v/>
      </c>
      <c r="G832" s="5" t="str">
        <f t="shared" si="47"/>
        <v/>
      </c>
      <c r="H832" s="36" t="str">
        <f t="shared" si="45"/>
        <v/>
      </c>
      <c r="I832" s="36" t="str">
        <f t="shared" si="46"/>
        <v/>
      </c>
      <c r="J832" s="44" t="str">
        <f>IF(IFERROR(INDEX(NslpCepGroups!$E:$E,MATCH($C832,NslpCepGroups!$C:$C,0))="Special Assistance - CEP",FALSE),"X","")</f>
        <v/>
      </c>
      <c r="K832" s="42" t="str">
        <f>IF($A832="","",IF($J832="X",INDEX(NslpCepGroups!$H:$H,MATCH($C832,NslpCepGroups!$C:$C,0)),""))</f>
        <v/>
      </c>
      <c r="L832" s="42" t="str">
        <f>IF($A832="","",IF($J832="X",IF(INDEX(NslpCepGroups!$F:$F,MATCH($C832,NslpCepGroups!$C:$C,0))=0,"Indiv. site",INDEX(NslpCepGroups!$F:$F,MATCH($C832,NslpCepGroups!$C:$C,0))),""))</f>
        <v/>
      </c>
      <c r="M832" s="42" t="str">
        <f>IF($A832="","",IF($J832="X",INDEX(NslpCepGroups!$I:$I,MATCH($C832,NslpCepGroups!$C:$C,0)),""))</f>
        <v/>
      </c>
      <c r="N832" s="46"/>
    </row>
    <row r="833" spans="1:14" x14ac:dyDescent="0.25">
      <c r="A833" s="25"/>
      <c r="B833" s="30" t="str">
        <f>IF($A833="","",INDEX('LEA-District wide'!$B:$B,MATCH($A833,'LEA-District wide'!$A:$A,0)))</f>
        <v/>
      </c>
      <c r="C833" s="26"/>
      <c r="D833" s="26"/>
      <c r="E833" s="6" t="str">
        <f>IF($A833="","",IFERROR(INDEX(CEPIdentifiedStudentsSummary!$D:$D,MATCH($C833,CEPIdentifiedStudentsSummary!$A:$A,0)),0))</f>
        <v/>
      </c>
      <c r="F833" s="6" t="str">
        <f>IF($A833="","",IFERROR(INDEX(CEPIdentifiedStudentsSummary!$C:$C,MATCH($C833,CEPIdentifiedStudentsSummary!$A:$A,0)),0))</f>
        <v/>
      </c>
      <c r="G833" s="5" t="str">
        <f t="shared" si="47"/>
        <v/>
      </c>
      <c r="H833" s="36" t="str">
        <f t="shared" si="45"/>
        <v/>
      </c>
      <c r="I833" s="36" t="str">
        <f t="shared" si="46"/>
        <v/>
      </c>
      <c r="J833" s="44" t="str">
        <f>IF(IFERROR(INDEX(NslpCepGroups!$E:$E,MATCH($C833,NslpCepGroups!$C:$C,0))="Special Assistance - CEP",FALSE),"X","")</f>
        <v/>
      </c>
      <c r="K833" s="42" t="str">
        <f>IF($A833="","",IF($J833="X",INDEX(NslpCepGroups!$H:$H,MATCH($C833,NslpCepGroups!$C:$C,0)),""))</f>
        <v/>
      </c>
      <c r="L833" s="42" t="str">
        <f>IF($A833="","",IF($J833="X",IF(INDEX(NslpCepGroups!$F:$F,MATCH($C833,NslpCepGroups!$C:$C,0))=0,"Indiv. site",INDEX(NslpCepGroups!$F:$F,MATCH($C833,NslpCepGroups!$C:$C,0))),""))</f>
        <v/>
      </c>
      <c r="M833" s="42" t="str">
        <f>IF($A833="","",IF($J833="X",INDEX(NslpCepGroups!$I:$I,MATCH($C833,NslpCepGroups!$C:$C,0)),""))</f>
        <v/>
      </c>
      <c r="N833" s="46"/>
    </row>
    <row r="834" spans="1:14" x14ac:dyDescent="0.25">
      <c r="A834" s="25"/>
      <c r="B834" s="30" t="str">
        <f>IF($A834="","",INDEX('LEA-District wide'!$B:$B,MATCH($A834,'LEA-District wide'!$A:$A,0)))</f>
        <v/>
      </c>
      <c r="C834" s="26"/>
      <c r="D834" s="26"/>
      <c r="E834" s="6" t="str">
        <f>IF($A834="","",IFERROR(INDEX(CEPIdentifiedStudentsSummary!$D:$D,MATCH($C834,CEPIdentifiedStudentsSummary!$A:$A,0)),0))</f>
        <v/>
      </c>
      <c r="F834" s="6" t="str">
        <f>IF($A834="","",IFERROR(INDEX(CEPIdentifiedStudentsSummary!$C:$C,MATCH($C834,CEPIdentifiedStudentsSummary!$A:$A,0)),0))</f>
        <v/>
      </c>
      <c r="G834" s="5" t="str">
        <f t="shared" si="47"/>
        <v/>
      </c>
      <c r="H834" s="36" t="str">
        <f t="shared" ref="H834:H897" si="48">IF($G834="N/A","",IF(AND($G834&gt;=0.3,$G834&lt;0.4),"X",""))</f>
        <v/>
      </c>
      <c r="I834" s="36" t="str">
        <f t="shared" ref="I834:I897" si="49">IF($A834="","",IF($G834="N/A","",IF($G834&gt;=0.4,"X","")))</f>
        <v/>
      </c>
      <c r="J834" s="44" t="str">
        <f>IF(IFERROR(INDEX(NslpCepGroups!$E:$E,MATCH($C834,NslpCepGroups!$C:$C,0))="Special Assistance - CEP",FALSE),"X","")</f>
        <v/>
      </c>
      <c r="K834" s="42" t="str">
        <f>IF($A834="","",IF($J834="X",INDEX(NslpCepGroups!$H:$H,MATCH($C834,NslpCepGroups!$C:$C,0)),""))</f>
        <v/>
      </c>
      <c r="L834" s="42" t="str">
        <f>IF($A834="","",IF($J834="X",IF(INDEX(NslpCepGroups!$F:$F,MATCH($C834,NslpCepGroups!$C:$C,0))=0,"Indiv. site",INDEX(NslpCepGroups!$F:$F,MATCH($C834,NslpCepGroups!$C:$C,0))),""))</f>
        <v/>
      </c>
      <c r="M834" s="42" t="str">
        <f>IF($A834="","",IF($J834="X",INDEX(NslpCepGroups!$I:$I,MATCH($C834,NslpCepGroups!$C:$C,0)),""))</f>
        <v/>
      </c>
      <c r="N834" s="46"/>
    </row>
    <row r="835" spans="1:14" x14ac:dyDescent="0.25">
      <c r="A835" s="25"/>
      <c r="B835" s="30" t="str">
        <f>IF($A835="","",INDEX('LEA-District wide'!$B:$B,MATCH($A835,'LEA-District wide'!$A:$A,0)))</f>
        <v/>
      </c>
      <c r="C835" s="26"/>
      <c r="D835" s="26"/>
      <c r="E835" s="6" t="str">
        <f>IF($A835="","",IFERROR(INDEX(CEPIdentifiedStudentsSummary!$D:$D,MATCH($C835,CEPIdentifiedStudentsSummary!$A:$A,0)),0))</f>
        <v/>
      </c>
      <c r="F835" s="6" t="str">
        <f>IF($A835="","",IFERROR(INDEX(CEPIdentifiedStudentsSummary!$C:$C,MATCH($C835,CEPIdentifiedStudentsSummary!$A:$A,0)),0))</f>
        <v/>
      </c>
      <c r="G835" s="5" t="str">
        <f t="shared" ref="G835:G898" si="50">IF($A835="","",IFERROR(F835/E835,"N/A"))</f>
        <v/>
      </c>
      <c r="H835" s="36" t="str">
        <f t="shared" si="48"/>
        <v/>
      </c>
      <c r="I835" s="36" t="str">
        <f t="shared" si="49"/>
        <v/>
      </c>
      <c r="J835" s="44" t="str">
        <f>IF(IFERROR(INDEX(NslpCepGroups!$E:$E,MATCH($C835,NslpCepGroups!$C:$C,0))="Special Assistance - CEP",FALSE),"X","")</f>
        <v/>
      </c>
      <c r="K835" s="42" t="str">
        <f>IF($A835="","",IF($J835="X",INDEX(NslpCepGroups!$H:$H,MATCH($C835,NslpCepGroups!$C:$C,0)),""))</f>
        <v/>
      </c>
      <c r="L835" s="42" t="str">
        <f>IF($A835="","",IF($J835="X",IF(INDEX(NslpCepGroups!$F:$F,MATCH($C835,NslpCepGroups!$C:$C,0))=0,"Indiv. site",INDEX(NslpCepGroups!$F:$F,MATCH($C835,NslpCepGroups!$C:$C,0))),""))</f>
        <v/>
      </c>
      <c r="M835" s="42" t="str">
        <f>IF($A835="","",IF($J835="X",INDEX(NslpCepGroups!$I:$I,MATCH($C835,NslpCepGroups!$C:$C,0)),""))</f>
        <v/>
      </c>
      <c r="N835" s="46"/>
    </row>
    <row r="836" spans="1:14" x14ac:dyDescent="0.25">
      <c r="A836" s="25"/>
      <c r="B836" s="30" t="str">
        <f>IF($A836="","",INDEX('LEA-District wide'!$B:$B,MATCH($A836,'LEA-District wide'!$A:$A,0)))</f>
        <v/>
      </c>
      <c r="C836" s="26"/>
      <c r="D836" s="26"/>
      <c r="E836" s="6" t="str">
        <f>IF($A836="","",IFERROR(INDEX(CEPIdentifiedStudentsSummary!$D:$D,MATCH($C836,CEPIdentifiedStudentsSummary!$A:$A,0)),0))</f>
        <v/>
      </c>
      <c r="F836" s="6" t="str">
        <f>IF($A836="","",IFERROR(INDEX(CEPIdentifiedStudentsSummary!$C:$C,MATCH($C836,CEPIdentifiedStudentsSummary!$A:$A,0)),0))</f>
        <v/>
      </c>
      <c r="G836" s="5" t="str">
        <f t="shared" si="50"/>
        <v/>
      </c>
      <c r="H836" s="36" t="str">
        <f t="shared" si="48"/>
        <v/>
      </c>
      <c r="I836" s="36" t="str">
        <f t="shared" si="49"/>
        <v/>
      </c>
      <c r="J836" s="44" t="str">
        <f>IF(IFERROR(INDEX(NslpCepGroups!$E:$E,MATCH($C836,NslpCepGroups!$C:$C,0))="Special Assistance - CEP",FALSE),"X","")</f>
        <v/>
      </c>
      <c r="K836" s="42" t="str">
        <f>IF($A836="","",IF($J836="X",INDEX(NslpCepGroups!$H:$H,MATCH($C836,NslpCepGroups!$C:$C,0)),""))</f>
        <v/>
      </c>
      <c r="L836" s="42" t="str">
        <f>IF($A836="","",IF($J836="X",IF(INDEX(NslpCepGroups!$F:$F,MATCH($C836,NslpCepGroups!$C:$C,0))=0,"Indiv. site",INDEX(NslpCepGroups!$F:$F,MATCH($C836,NslpCepGroups!$C:$C,0))),""))</f>
        <v/>
      </c>
      <c r="M836" s="42" t="str">
        <f>IF($A836="","",IF($J836="X",INDEX(NslpCepGroups!$I:$I,MATCH($C836,NslpCepGroups!$C:$C,0)),""))</f>
        <v/>
      </c>
      <c r="N836" s="46"/>
    </row>
    <row r="837" spans="1:14" x14ac:dyDescent="0.25">
      <c r="A837" s="25"/>
      <c r="B837" s="30" t="str">
        <f>IF($A837="","",INDEX('LEA-District wide'!$B:$B,MATCH($A837,'LEA-District wide'!$A:$A,0)))</f>
        <v/>
      </c>
      <c r="C837" s="26"/>
      <c r="D837" s="26"/>
      <c r="E837" s="6" t="str">
        <f>IF($A837="","",IFERROR(INDEX(CEPIdentifiedStudentsSummary!$D:$D,MATCH($C837,CEPIdentifiedStudentsSummary!$A:$A,0)),0))</f>
        <v/>
      </c>
      <c r="F837" s="6" t="str">
        <f>IF($A837="","",IFERROR(INDEX(CEPIdentifiedStudentsSummary!$C:$C,MATCH($C837,CEPIdentifiedStudentsSummary!$A:$A,0)),0))</f>
        <v/>
      </c>
      <c r="G837" s="5" t="str">
        <f t="shared" si="50"/>
        <v/>
      </c>
      <c r="H837" s="36" t="str">
        <f t="shared" si="48"/>
        <v/>
      </c>
      <c r="I837" s="36" t="str">
        <f t="shared" si="49"/>
        <v/>
      </c>
      <c r="J837" s="44" t="str">
        <f>IF(IFERROR(INDEX(NslpCepGroups!$E:$E,MATCH($C837,NslpCepGroups!$C:$C,0))="Special Assistance - CEP",FALSE),"X","")</f>
        <v/>
      </c>
      <c r="K837" s="42" t="str">
        <f>IF($A837="","",IF($J837="X",INDEX(NslpCepGroups!$H:$H,MATCH($C837,NslpCepGroups!$C:$C,0)),""))</f>
        <v/>
      </c>
      <c r="L837" s="42" t="str">
        <f>IF($A837="","",IF($J837="X",IF(INDEX(NslpCepGroups!$F:$F,MATCH($C837,NslpCepGroups!$C:$C,0))=0,"Indiv. site",INDEX(NslpCepGroups!$F:$F,MATCH($C837,NslpCepGroups!$C:$C,0))),""))</f>
        <v/>
      </c>
      <c r="M837" s="42" t="str">
        <f>IF($A837="","",IF($J837="X",INDEX(NslpCepGroups!$I:$I,MATCH($C837,NslpCepGroups!$C:$C,0)),""))</f>
        <v/>
      </c>
      <c r="N837" s="46"/>
    </row>
    <row r="838" spans="1:14" x14ac:dyDescent="0.25">
      <c r="A838" s="25"/>
      <c r="B838" s="30" t="str">
        <f>IF($A838="","",INDEX('LEA-District wide'!$B:$B,MATCH($A838,'LEA-District wide'!$A:$A,0)))</f>
        <v/>
      </c>
      <c r="C838" s="26"/>
      <c r="D838" s="26"/>
      <c r="E838" s="6" t="str">
        <f>IF($A838="","",IFERROR(INDEX(CEPIdentifiedStudentsSummary!$D:$D,MATCH($C838,CEPIdentifiedStudentsSummary!$A:$A,0)),0))</f>
        <v/>
      </c>
      <c r="F838" s="6" t="str">
        <f>IF($A838="","",IFERROR(INDEX(CEPIdentifiedStudentsSummary!$C:$C,MATCH($C838,CEPIdentifiedStudentsSummary!$A:$A,0)),0))</f>
        <v/>
      </c>
      <c r="G838" s="5" t="str">
        <f t="shared" si="50"/>
        <v/>
      </c>
      <c r="H838" s="36" t="str">
        <f t="shared" si="48"/>
        <v/>
      </c>
      <c r="I838" s="36" t="str">
        <f t="shared" si="49"/>
        <v/>
      </c>
      <c r="J838" s="44" t="str">
        <f>IF(IFERROR(INDEX(NslpCepGroups!$E:$E,MATCH($C838,NslpCepGroups!$C:$C,0))="Special Assistance - CEP",FALSE),"X","")</f>
        <v/>
      </c>
      <c r="K838" s="42" t="str">
        <f>IF($A838="","",IF($J838="X",INDEX(NslpCepGroups!$H:$H,MATCH($C838,NslpCepGroups!$C:$C,0)),""))</f>
        <v/>
      </c>
      <c r="L838" s="42" t="str">
        <f>IF($A838="","",IF($J838="X",IF(INDEX(NslpCepGroups!$F:$F,MATCH($C838,NslpCepGroups!$C:$C,0))=0,"Indiv. site",INDEX(NslpCepGroups!$F:$F,MATCH($C838,NslpCepGroups!$C:$C,0))),""))</f>
        <v/>
      </c>
      <c r="M838" s="42" t="str">
        <f>IF($A838="","",IF($J838="X",INDEX(NslpCepGroups!$I:$I,MATCH($C838,NslpCepGroups!$C:$C,0)),""))</f>
        <v/>
      </c>
      <c r="N838" s="46"/>
    </row>
    <row r="839" spans="1:14" x14ac:dyDescent="0.25">
      <c r="A839" s="25"/>
      <c r="B839" s="30" t="str">
        <f>IF($A839="","",INDEX('LEA-District wide'!$B:$B,MATCH($A839,'LEA-District wide'!$A:$A,0)))</f>
        <v/>
      </c>
      <c r="C839" s="26"/>
      <c r="D839" s="26"/>
      <c r="E839" s="6" t="str">
        <f>IF($A839="","",IFERROR(INDEX(CEPIdentifiedStudentsSummary!$D:$D,MATCH($C839,CEPIdentifiedStudentsSummary!$A:$A,0)),0))</f>
        <v/>
      </c>
      <c r="F839" s="6" t="str">
        <f>IF($A839="","",IFERROR(INDEX(CEPIdentifiedStudentsSummary!$C:$C,MATCH($C839,CEPIdentifiedStudentsSummary!$A:$A,0)),0))</f>
        <v/>
      </c>
      <c r="G839" s="5" t="str">
        <f t="shared" si="50"/>
        <v/>
      </c>
      <c r="H839" s="36" t="str">
        <f t="shared" si="48"/>
        <v/>
      </c>
      <c r="I839" s="36" t="str">
        <f t="shared" si="49"/>
        <v/>
      </c>
      <c r="J839" s="44" t="str">
        <f>IF(IFERROR(INDEX(NslpCepGroups!$E:$E,MATCH($C839,NslpCepGroups!$C:$C,0))="Special Assistance - CEP",FALSE),"X","")</f>
        <v/>
      </c>
      <c r="K839" s="42" t="str">
        <f>IF($A839="","",IF($J839="X",INDEX(NslpCepGroups!$H:$H,MATCH($C839,NslpCepGroups!$C:$C,0)),""))</f>
        <v/>
      </c>
      <c r="L839" s="42" t="str">
        <f>IF($A839="","",IF($J839="X",IF(INDEX(NslpCepGroups!$F:$F,MATCH($C839,NslpCepGroups!$C:$C,0))=0,"Indiv. site",INDEX(NslpCepGroups!$F:$F,MATCH($C839,NslpCepGroups!$C:$C,0))),""))</f>
        <v/>
      </c>
      <c r="M839" s="42" t="str">
        <f>IF($A839="","",IF($J839="X",INDEX(NslpCepGroups!$I:$I,MATCH($C839,NslpCepGroups!$C:$C,0)),""))</f>
        <v/>
      </c>
      <c r="N839" s="46"/>
    </row>
    <row r="840" spans="1:14" x14ac:dyDescent="0.25">
      <c r="A840" s="25"/>
      <c r="B840" s="30" t="str">
        <f>IF($A840="","",INDEX('LEA-District wide'!$B:$B,MATCH($A840,'LEA-District wide'!$A:$A,0)))</f>
        <v/>
      </c>
      <c r="C840" s="26"/>
      <c r="D840" s="26"/>
      <c r="E840" s="6" t="str">
        <f>IF($A840="","",IFERROR(INDEX(CEPIdentifiedStudentsSummary!$D:$D,MATCH($C840,CEPIdentifiedStudentsSummary!$A:$A,0)),0))</f>
        <v/>
      </c>
      <c r="F840" s="6" t="str">
        <f>IF($A840="","",IFERROR(INDEX(CEPIdentifiedStudentsSummary!$C:$C,MATCH($C840,CEPIdentifiedStudentsSummary!$A:$A,0)),0))</f>
        <v/>
      </c>
      <c r="G840" s="5" t="str">
        <f t="shared" si="50"/>
        <v/>
      </c>
      <c r="H840" s="36" t="str">
        <f t="shared" si="48"/>
        <v/>
      </c>
      <c r="I840" s="36" t="str">
        <f t="shared" si="49"/>
        <v/>
      </c>
      <c r="J840" s="44" t="str">
        <f>IF(IFERROR(INDEX(NslpCepGroups!$E:$E,MATCH($C840,NslpCepGroups!$C:$C,0))="Special Assistance - CEP",FALSE),"X","")</f>
        <v/>
      </c>
      <c r="K840" s="42" t="str">
        <f>IF($A840="","",IF($J840="X",INDEX(NslpCepGroups!$H:$H,MATCH($C840,NslpCepGroups!$C:$C,0)),""))</f>
        <v/>
      </c>
      <c r="L840" s="42" t="str">
        <f>IF($A840="","",IF($J840="X",IF(INDEX(NslpCepGroups!$F:$F,MATCH($C840,NslpCepGroups!$C:$C,0))=0,"Indiv. site",INDEX(NslpCepGroups!$F:$F,MATCH($C840,NslpCepGroups!$C:$C,0))),""))</f>
        <v/>
      </c>
      <c r="M840" s="42" t="str">
        <f>IF($A840="","",IF($J840="X",INDEX(NslpCepGroups!$I:$I,MATCH($C840,NslpCepGroups!$C:$C,0)),""))</f>
        <v/>
      </c>
      <c r="N840" s="46"/>
    </row>
    <row r="841" spans="1:14" x14ac:dyDescent="0.25">
      <c r="A841" s="25"/>
      <c r="B841" s="30" t="str">
        <f>IF($A841="","",INDEX('LEA-District wide'!$B:$B,MATCH($A841,'LEA-District wide'!$A:$A,0)))</f>
        <v/>
      </c>
      <c r="C841" s="26"/>
      <c r="D841" s="26"/>
      <c r="E841" s="6" t="str">
        <f>IF($A841="","",IFERROR(INDEX(CEPIdentifiedStudentsSummary!$D:$D,MATCH($C841,CEPIdentifiedStudentsSummary!$A:$A,0)),0))</f>
        <v/>
      </c>
      <c r="F841" s="6" t="str">
        <f>IF($A841="","",IFERROR(INDEX(CEPIdentifiedStudentsSummary!$C:$C,MATCH($C841,CEPIdentifiedStudentsSummary!$A:$A,0)),0))</f>
        <v/>
      </c>
      <c r="G841" s="5" t="str">
        <f t="shared" si="50"/>
        <v/>
      </c>
      <c r="H841" s="36" t="str">
        <f t="shared" si="48"/>
        <v/>
      </c>
      <c r="I841" s="36" t="str">
        <f t="shared" si="49"/>
        <v/>
      </c>
      <c r="J841" s="44" t="str">
        <f>IF(IFERROR(INDEX(NslpCepGroups!$E:$E,MATCH($C841,NslpCepGroups!$C:$C,0))="Special Assistance - CEP",FALSE),"X","")</f>
        <v/>
      </c>
      <c r="K841" s="42" t="str">
        <f>IF($A841="","",IF($J841="X",INDEX(NslpCepGroups!$H:$H,MATCH($C841,NslpCepGroups!$C:$C,0)),""))</f>
        <v/>
      </c>
      <c r="L841" s="42" t="str">
        <f>IF($A841="","",IF($J841="X",IF(INDEX(NslpCepGroups!$F:$F,MATCH($C841,NslpCepGroups!$C:$C,0))=0,"Indiv. site",INDEX(NslpCepGroups!$F:$F,MATCH($C841,NslpCepGroups!$C:$C,0))),""))</f>
        <v/>
      </c>
      <c r="M841" s="42" t="str">
        <f>IF($A841="","",IF($J841="X",INDEX(NslpCepGroups!$I:$I,MATCH($C841,NslpCepGroups!$C:$C,0)),""))</f>
        <v/>
      </c>
      <c r="N841" s="46"/>
    </row>
    <row r="842" spans="1:14" x14ac:dyDescent="0.25">
      <c r="A842" s="25"/>
      <c r="B842" s="30" t="str">
        <f>IF($A842="","",INDEX('LEA-District wide'!$B:$B,MATCH($A842,'LEA-District wide'!$A:$A,0)))</f>
        <v/>
      </c>
      <c r="C842" s="26"/>
      <c r="D842" s="26"/>
      <c r="E842" s="6" t="str">
        <f>IF($A842="","",IFERROR(INDEX(CEPIdentifiedStudentsSummary!$D:$D,MATCH($C842,CEPIdentifiedStudentsSummary!$A:$A,0)),0))</f>
        <v/>
      </c>
      <c r="F842" s="6" t="str">
        <f>IF($A842="","",IFERROR(INDEX(CEPIdentifiedStudentsSummary!$C:$C,MATCH($C842,CEPIdentifiedStudentsSummary!$A:$A,0)),0))</f>
        <v/>
      </c>
      <c r="G842" s="5" t="str">
        <f t="shared" si="50"/>
        <v/>
      </c>
      <c r="H842" s="36" t="str">
        <f t="shared" si="48"/>
        <v/>
      </c>
      <c r="I842" s="36" t="str">
        <f t="shared" si="49"/>
        <v/>
      </c>
      <c r="J842" s="44" t="str">
        <f>IF(IFERROR(INDEX(NslpCepGroups!$E:$E,MATCH($C842,NslpCepGroups!$C:$C,0))="Special Assistance - CEP",FALSE),"X","")</f>
        <v/>
      </c>
      <c r="K842" s="42" t="str">
        <f>IF($A842="","",IF($J842="X",INDEX(NslpCepGroups!$H:$H,MATCH($C842,NslpCepGroups!$C:$C,0)),""))</f>
        <v/>
      </c>
      <c r="L842" s="42" t="str">
        <f>IF($A842="","",IF($J842="X",IF(INDEX(NslpCepGroups!$F:$F,MATCH($C842,NslpCepGroups!$C:$C,0))=0,"Indiv. site",INDEX(NslpCepGroups!$F:$F,MATCH($C842,NslpCepGroups!$C:$C,0))),""))</f>
        <v/>
      </c>
      <c r="M842" s="42" t="str">
        <f>IF($A842="","",IF($J842="X",INDEX(NslpCepGroups!$I:$I,MATCH($C842,NslpCepGroups!$C:$C,0)),""))</f>
        <v/>
      </c>
      <c r="N842" s="46"/>
    </row>
    <row r="843" spans="1:14" x14ac:dyDescent="0.25">
      <c r="A843" s="25"/>
      <c r="B843" s="30" t="str">
        <f>IF($A843="","",INDEX('LEA-District wide'!$B:$B,MATCH($A843,'LEA-District wide'!$A:$A,0)))</f>
        <v/>
      </c>
      <c r="C843" s="26"/>
      <c r="D843" s="26"/>
      <c r="E843" s="6" t="str">
        <f>IF($A843="","",IFERROR(INDEX(CEPIdentifiedStudentsSummary!$D:$D,MATCH($C843,CEPIdentifiedStudentsSummary!$A:$A,0)),0))</f>
        <v/>
      </c>
      <c r="F843" s="6" t="str">
        <f>IF($A843="","",IFERROR(INDEX(CEPIdentifiedStudentsSummary!$C:$C,MATCH($C843,CEPIdentifiedStudentsSummary!$A:$A,0)),0))</f>
        <v/>
      </c>
      <c r="G843" s="5" t="str">
        <f t="shared" si="50"/>
        <v/>
      </c>
      <c r="H843" s="36" t="str">
        <f t="shared" si="48"/>
        <v/>
      </c>
      <c r="I843" s="36" t="str">
        <f t="shared" si="49"/>
        <v/>
      </c>
      <c r="J843" s="44" t="str">
        <f>IF(IFERROR(INDEX(NslpCepGroups!$E:$E,MATCH($C843,NslpCepGroups!$C:$C,0))="Special Assistance - CEP",FALSE),"X","")</f>
        <v/>
      </c>
      <c r="K843" s="42" t="str">
        <f>IF($A843="","",IF($J843="X",INDEX(NslpCepGroups!$H:$H,MATCH($C843,NslpCepGroups!$C:$C,0)),""))</f>
        <v/>
      </c>
      <c r="L843" s="42" t="str">
        <f>IF($A843="","",IF($J843="X",IF(INDEX(NslpCepGroups!$F:$F,MATCH($C843,NslpCepGroups!$C:$C,0))=0,"Indiv. site",INDEX(NslpCepGroups!$F:$F,MATCH($C843,NslpCepGroups!$C:$C,0))),""))</f>
        <v/>
      </c>
      <c r="M843" s="42" t="str">
        <f>IF($A843="","",IF($J843="X",INDEX(NslpCepGroups!$I:$I,MATCH($C843,NslpCepGroups!$C:$C,0)),""))</f>
        <v/>
      </c>
      <c r="N843" s="46"/>
    </row>
    <row r="844" spans="1:14" x14ac:dyDescent="0.25">
      <c r="A844" s="25"/>
      <c r="B844" s="30" t="str">
        <f>IF($A844="","",INDEX('LEA-District wide'!$B:$B,MATCH($A844,'LEA-District wide'!$A:$A,0)))</f>
        <v/>
      </c>
      <c r="C844" s="26"/>
      <c r="D844" s="26"/>
      <c r="E844" s="6" t="str">
        <f>IF($A844="","",IFERROR(INDEX(CEPIdentifiedStudentsSummary!$D:$D,MATCH($C844,CEPIdentifiedStudentsSummary!$A:$A,0)),0))</f>
        <v/>
      </c>
      <c r="F844" s="6" t="str">
        <f>IF($A844="","",IFERROR(INDEX(CEPIdentifiedStudentsSummary!$C:$C,MATCH($C844,CEPIdentifiedStudentsSummary!$A:$A,0)),0))</f>
        <v/>
      </c>
      <c r="G844" s="5" t="str">
        <f t="shared" si="50"/>
        <v/>
      </c>
      <c r="H844" s="36" t="str">
        <f t="shared" si="48"/>
        <v/>
      </c>
      <c r="I844" s="36" t="str">
        <f t="shared" si="49"/>
        <v/>
      </c>
      <c r="J844" s="44" t="str">
        <f>IF(IFERROR(INDEX(NslpCepGroups!$E:$E,MATCH($C844,NslpCepGroups!$C:$C,0))="Special Assistance - CEP",FALSE),"X","")</f>
        <v/>
      </c>
      <c r="K844" s="42" t="str">
        <f>IF($A844="","",IF($J844="X",INDEX(NslpCepGroups!$H:$H,MATCH($C844,NslpCepGroups!$C:$C,0)),""))</f>
        <v/>
      </c>
      <c r="L844" s="42" t="str">
        <f>IF($A844="","",IF($J844="X",IF(INDEX(NslpCepGroups!$F:$F,MATCH($C844,NslpCepGroups!$C:$C,0))=0,"Indiv. site",INDEX(NslpCepGroups!$F:$F,MATCH($C844,NslpCepGroups!$C:$C,0))),""))</f>
        <v/>
      </c>
      <c r="M844" s="42" t="str">
        <f>IF($A844="","",IF($J844="X",INDEX(NslpCepGroups!$I:$I,MATCH($C844,NslpCepGroups!$C:$C,0)),""))</f>
        <v/>
      </c>
      <c r="N844" s="46"/>
    </row>
    <row r="845" spans="1:14" x14ac:dyDescent="0.25">
      <c r="A845" s="25"/>
      <c r="B845" s="30" t="str">
        <f>IF($A845="","",INDEX('LEA-District wide'!$B:$B,MATCH($A845,'LEA-District wide'!$A:$A,0)))</f>
        <v/>
      </c>
      <c r="C845" s="26"/>
      <c r="D845" s="26"/>
      <c r="E845" s="6" t="str">
        <f>IF($A845="","",IFERROR(INDEX(CEPIdentifiedStudentsSummary!$D:$D,MATCH($C845,CEPIdentifiedStudentsSummary!$A:$A,0)),0))</f>
        <v/>
      </c>
      <c r="F845" s="6" t="str">
        <f>IF($A845="","",IFERROR(INDEX(CEPIdentifiedStudentsSummary!$C:$C,MATCH($C845,CEPIdentifiedStudentsSummary!$A:$A,0)),0))</f>
        <v/>
      </c>
      <c r="G845" s="5" t="str">
        <f t="shared" si="50"/>
        <v/>
      </c>
      <c r="H845" s="36" t="str">
        <f t="shared" si="48"/>
        <v/>
      </c>
      <c r="I845" s="36" t="str">
        <f t="shared" si="49"/>
        <v/>
      </c>
      <c r="J845" s="44" t="str">
        <f>IF(IFERROR(INDEX(NslpCepGroups!$E:$E,MATCH($C845,NslpCepGroups!$C:$C,0))="Special Assistance - CEP",FALSE),"X","")</f>
        <v/>
      </c>
      <c r="K845" s="42" t="str">
        <f>IF($A845="","",IF($J845="X",INDEX(NslpCepGroups!$H:$H,MATCH($C845,NslpCepGroups!$C:$C,0)),""))</f>
        <v/>
      </c>
      <c r="L845" s="42" t="str">
        <f>IF($A845="","",IF($J845="X",IF(INDEX(NslpCepGroups!$F:$F,MATCH($C845,NslpCepGroups!$C:$C,0))=0,"Indiv. site",INDEX(NslpCepGroups!$F:$F,MATCH($C845,NslpCepGroups!$C:$C,0))),""))</f>
        <v/>
      </c>
      <c r="M845" s="42" t="str">
        <f>IF($A845="","",IF($J845="X",INDEX(NslpCepGroups!$I:$I,MATCH($C845,NslpCepGroups!$C:$C,0)),""))</f>
        <v/>
      </c>
      <c r="N845" s="46"/>
    </row>
    <row r="846" spans="1:14" x14ac:dyDescent="0.25">
      <c r="A846" s="25"/>
      <c r="B846" s="30" t="str">
        <f>IF($A846="","",INDEX('LEA-District wide'!$B:$B,MATCH($A846,'LEA-District wide'!$A:$A,0)))</f>
        <v/>
      </c>
      <c r="C846" s="26"/>
      <c r="D846" s="26"/>
      <c r="E846" s="6" t="str">
        <f>IF($A846="","",IFERROR(INDEX(CEPIdentifiedStudentsSummary!$D:$D,MATCH($C846,CEPIdentifiedStudentsSummary!$A:$A,0)),0))</f>
        <v/>
      </c>
      <c r="F846" s="6" t="str">
        <f>IF($A846="","",IFERROR(INDEX(CEPIdentifiedStudentsSummary!$C:$C,MATCH($C846,CEPIdentifiedStudentsSummary!$A:$A,0)),0))</f>
        <v/>
      </c>
      <c r="G846" s="5" t="str">
        <f t="shared" si="50"/>
        <v/>
      </c>
      <c r="H846" s="36" t="str">
        <f t="shared" si="48"/>
        <v/>
      </c>
      <c r="I846" s="36" t="str">
        <f t="shared" si="49"/>
        <v/>
      </c>
      <c r="J846" s="44" t="str">
        <f>IF(IFERROR(INDEX(NslpCepGroups!$E:$E,MATCH($C846,NslpCepGroups!$C:$C,0))="Special Assistance - CEP",FALSE),"X","")</f>
        <v/>
      </c>
      <c r="K846" s="42" t="str">
        <f>IF($A846="","",IF($J846="X",INDEX(NslpCepGroups!$H:$H,MATCH($C846,NslpCepGroups!$C:$C,0)),""))</f>
        <v/>
      </c>
      <c r="L846" s="42" t="str">
        <f>IF($A846="","",IF($J846="X",IF(INDEX(NslpCepGroups!$F:$F,MATCH($C846,NslpCepGroups!$C:$C,0))=0,"Indiv. site",INDEX(NslpCepGroups!$F:$F,MATCH($C846,NslpCepGroups!$C:$C,0))),""))</f>
        <v/>
      </c>
      <c r="M846" s="42" t="str">
        <f>IF($A846="","",IF($J846="X",INDEX(NslpCepGroups!$I:$I,MATCH($C846,NslpCepGroups!$C:$C,0)),""))</f>
        <v/>
      </c>
      <c r="N846" s="46"/>
    </row>
    <row r="847" spans="1:14" x14ac:dyDescent="0.25">
      <c r="A847" s="25"/>
      <c r="B847" s="30" t="str">
        <f>IF($A847="","",INDEX('LEA-District wide'!$B:$B,MATCH($A847,'LEA-District wide'!$A:$A,0)))</f>
        <v/>
      </c>
      <c r="C847" s="26"/>
      <c r="D847" s="26"/>
      <c r="E847" s="6" t="str">
        <f>IF($A847="","",IFERROR(INDEX(CEPIdentifiedStudentsSummary!$D:$D,MATCH($C847,CEPIdentifiedStudentsSummary!$A:$A,0)),0))</f>
        <v/>
      </c>
      <c r="F847" s="6" t="str">
        <f>IF($A847="","",IFERROR(INDEX(CEPIdentifiedStudentsSummary!$C:$C,MATCH($C847,CEPIdentifiedStudentsSummary!$A:$A,0)),0))</f>
        <v/>
      </c>
      <c r="G847" s="5" t="str">
        <f t="shared" si="50"/>
        <v/>
      </c>
      <c r="H847" s="36" t="str">
        <f t="shared" si="48"/>
        <v/>
      </c>
      <c r="I847" s="36" t="str">
        <f t="shared" si="49"/>
        <v/>
      </c>
      <c r="J847" s="44" t="str">
        <f>IF(IFERROR(INDEX(NslpCepGroups!$E:$E,MATCH($C847,NslpCepGroups!$C:$C,0))="Special Assistance - CEP",FALSE),"X","")</f>
        <v/>
      </c>
      <c r="K847" s="42" t="str">
        <f>IF($A847="","",IF($J847="X",INDEX(NslpCepGroups!$H:$H,MATCH($C847,NslpCepGroups!$C:$C,0)),""))</f>
        <v/>
      </c>
      <c r="L847" s="42" t="str">
        <f>IF($A847="","",IF($J847="X",IF(INDEX(NslpCepGroups!$F:$F,MATCH($C847,NslpCepGroups!$C:$C,0))=0,"Indiv. site",INDEX(NslpCepGroups!$F:$F,MATCH($C847,NslpCepGroups!$C:$C,0))),""))</f>
        <v/>
      </c>
      <c r="M847" s="42" t="str">
        <f>IF($A847="","",IF($J847="X",INDEX(NslpCepGroups!$I:$I,MATCH($C847,NslpCepGroups!$C:$C,0)),""))</f>
        <v/>
      </c>
      <c r="N847" s="46"/>
    </row>
    <row r="848" spans="1:14" x14ac:dyDescent="0.25">
      <c r="A848" s="25"/>
      <c r="B848" s="30" t="str">
        <f>IF($A848="","",INDEX('LEA-District wide'!$B:$B,MATCH($A848,'LEA-District wide'!$A:$A,0)))</f>
        <v/>
      </c>
      <c r="C848" s="26"/>
      <c r="D848" s="26"/>
      <c r="E848" s="6" t="str">
        <f>IF($A848="","",IFERROR(INDEX(CEPIdentifiedStudentsSummary!$D:$D,MATCH($C848,CEPIdentifiedStudentsSummary!$A:$A,0)),0))</f>
        <v/>
      </c>
      <c r="F848" s="6" t="str">
        <f>IF($A848="","",IFERROR(INDEX(CEPIdentifiedStudentsSummary!$C:$C,MATCH($C848,CEPIdentifiedStudentsSummary!$A:$A,0)),0))</f>
        <v/>
      </c>
      <c r="G848" s="5" t="str">
        <f t="shared" si="50"/>
        <v/>
      </c>
      <c r="H848" s="36" t="str">
        <f t="shared" si="48"/>
        <v/>
      </c>
      <c r="I848" s="36" t="str">
        <f t="shared" si="49"/>
        <v/>
      </c>
      <c r="J848" s="44" t="str">
        <f>IF(IFERROR(INDEX(NslpCepGroups!$E:$E,MATCH($C848,NslpCepGroups!$C:$C,0))="Special Assistance - CEP",FALSE),"X","")</f>
        <v/>
      </c>
      <c r="K848" s="42" t="str">
        <f>IF($A848="","",IF($J848="X",INDEX(NslpCepGroups!$H:$H,MATCH($C848,NslpCepGroups!$C:$C,0)),""))</f>
        <v/>
      </c>
      <c r="L848" s="42" t="str">
        <f>IF($A848="","",IF($J848="X",IF(INDEX(NslpCepGroups!$F:$F,MATCH($C848,NslpCepGroups!$C:$C,0))=0,"Indiv. site",INDEX(NslpCepGroups!$F:$F,MATCH($C848,NslpCepGroups!$C:$C,0))),""))</f>
        <v/>
      </c>
      <c r="M848" s="42" t="str">
        <f>IF($A848="","",IF($J848="X",INDEX(NslpCepGroups!$I:$I,MATCH($C848,NslpCepGroups!$C:$C,0)),""))</f>
        <v/>
      </c>
      <c r="N848" s="46"/>
    </row>
    <row r="849" spans="1:14" x14ac:dyDescent="0.25">
      <c r="A849" s="25"/>
      <c r="B849" s="30" t="str">
        <f>IF($A849="","",INDEX('LEA-District wide'!$B:$B,MATCH($A849,'LEA-District wide'!$A:$A,0)))</f>
        <v/>
      </c>
      <c r="C849" s="26"/>
      <c r="D849" s="26"/>
      <c r="E849" s="6" t="str">
        <f>IF($A849="","",IFERROR(INDEX(CEPIdentifiedStudentsSummary!$D:$D,MATCH($C849,CEPIdentifiedStudentsSummary!$A:$A,0)),0))</f>
        <v/>
      </c>
      <c r="F849" s="6" t="str">
        <f>IF($A849="","",IFERROR(INDEX(CEPIdentifiedStudentsSummary!$C:$C,MATCH($C849,CEPIdentifiedStudentsSummary!$A:$A,0)),0))</f>
        <v/>
      </c>
      <c r="G849" s="5" t="str">
        <f t="shared" si="50"/>
        <v/>
      </c>
      <c r="H849" s="36" t="str">
        <f t="shared" si="48"/>
        <v/>
      </c>
      <c r="I849" s="36" t="str">
        <f t="shared" si="49"/>
        <v/>
      </c>
      <c r="J849" s="44" t="str">
        <f>IF(IFERROR(INDEX(NslpCepGroups!$E:$E,MATCH($C849,NslpCepGroups!$C:$C,0))="Special Assistance - CEP",FALSE),"X","")</f>
        <v/>
      </c>
      <c r="K849" s="42" t="str">
        <f>IF($A849="","",IF($J849="X",INDEX(NslpCepGroups!$H:$H,MATCH($C849,NslpCepGroups!$C:$C,0)),""))</f>
        <v/>
      </c>
      <c r="L849" s="42" t="str">
        <f>IF($A849="","",IF($J849="X",IF(INDEX(NslpCepGroups!$F:$F,MATCH($C849,NslpCepGroups!$C:$C,0))=0,"Indiv. site",INDEX(NslpCepGroups!$F:$F,MATCH($C849,NslpCepGroups!$C:$C,0))),""))</f>
        <v/>
      </c>
      <c r="M849" s="42" t="str">
        <f>IF($A849="","",IF($J849="X",INDEX(NslpCepGroups!$I:$I,MATCH($C849,NslpCepGroups!$C:$C,0)),""))</f>
        <v/>
      </c>
      <c r="N849" s="46"/>
    </row>
    <row r="850" spans="1:14" x14ac:dyDescent="0.25">
      <c r="A850" s="25"/>
      <c r="B850" s="30" t="str">
        <f>IF($A850="","",INDEX('LEA-District wide'!$B:$B,MATCH($A850,'LEA-District wide'!$A:$A,0)))</f>
        <v/>
      </c>
      <c r="C850" s="26"/>
      <c r="D850" s="26"/>
      <c r="E850" s="6" t="str">
        <f>IF($A850="","",IFERROR(INDEX(CEPIdentifiedStudentsSummary!$D:$D,MATCH($C850,CEPIdentifiedStudentsSummary!$A:$A,0)),0))</f>
        <v/>
      </c>
      <c r="F850" s="6" t="str">
        <f>IF($A850="","",IFERROR(INDEX(CEPIdentifiedStudentsSummary!$C:$C,MATCH($C850,CEPIdentifiedStudentsSummary!$A:$A,0)),0))</f>
        <v/>
      </c>
      <c r="G850" s="5" t="str">
        <f t="shared" si="50"/>
        <v/>
      </c>
      <c r="H850" s="36" t="str">
        <f t="shared" si="48"/>
        <v/>
      </c>
      <c r="I850" s="36" t="str">
        <f t="shared" si="49"/>
        <v/>
      </c>
      <c r="J850" s="44" t="str">
        <f>IF(IFERROR(INDEX(NslpCepGroups!$E:$E,MATCH($C850,NslpCepGroups!$C:$C,0))="Special Assistance - CEP",FALSE),"X","")</f>
        <v/>
      </c>
      <c r="K850" s="42" t="str">
        <f>IF($A850="","",IF($J850="X",INDEX(NslpCepGroups!$H:$H,MATCH($C850,NslpCepGroups!$C:$C,0)),""))</f>
        <v/>
      </c>
      <c r="L850" s="42" t="str">
        <f>IF($A850="","",IF($J850="X",IF(INDEX(NslpCepGroups!$F:$F,MATCH($C850,NslpCepGroups!$C:$C,0))=0,"Indiv. site",INDEX(NslpCepGroups!$F:$F,MATCH($C850,NslpCepGroups!$C:$C,0))),""))</f>
        <v/>
      </c>
      <c r="M850" s="42" t="str">
        <f>IF($A850="","",IF($J850="X",INDEX(NslpCepGroups!$I:$I,MATCH($C850,NslpCepGroups!$C:$C,0)),""))</f>
        <v/>
      </c>
      <c r="N850" s="46"/>
    </row>
    <row r="851" spans="1:14" x14ac:dyDescent="0.25">
      <c r="A851" s="25"/>
      <c r="B851" s="30" t="str">
        <f>IF($A851="","",INDEX('LEA-District wide'!$B:$B,MATCH($A851,'LEA-District wide'!$A:$A,0)))</f>
        <v/>
      </c>
      <c r="C851" s="26"/>
      <c r="D851" s="26"/>
      <c r="E851" s="6" t="str">
        <f>IF($A851="","",IFERROR(INDEX(CEPIdentifiedStudentsSummary!$D:$D,MATCH($C851,CEPIdentifiedStudentsSummary!$A:$A,0)),0))</f>
        <v/>
      </c>
      <c r="F851" s="6" t="str">
        <f>IF($A851="","",IFERROR(INDEX(CEPIdentifiedStudentsSummary!$C:$C,MATCH($C851,CEPIdentifiedStudentsSummary!$A:$A,0)),0))</f>
        <v/>
      </c>
      <c r="G851" s="5" t="str">
        <f t="shared" si="50"/>
        <v/>
      </c>
      <c r="H851" s="36" t="str">
        <f t="shared" si="48"/>
        <v/>
      </c>
      <c r="I851" s="36" t="str">
        <f t="shared" si="49"/>
        <v/>
      </c>
      <c r="J851" s="44" t="str">
        <f>IF(IFERROR(INDEX(NslpCepGroups!$E:$E,MATCH($C851,NslpCepGroups!$C:$C,0))="Special Assistance - CEP",FALSE),"X","")</f>
        <v/>
      </c>
      <c r="K851" s="42" t="str">
        <f>IF($A851="","",IF($J851="X",INDEX(NslpCepGroups!$H:$H,MATCH($C851,NslpCepGroups!$C:$C,0)),""))</f>
        <v/>
      </c>
      <c r="L851" s="42" t="str">
        <f>IF($A851="","",IF($J851="X",IF(INDEX(NslpCepGroups!$F:$F,MATCH($C851,NslpCepGroups!$C:$C,0))=0,"Indiv. site",INDEX(NslpCepGroups!$F:$F,MATCH($C851,NslpCepGroups!$C:$C,0))),""))</f>
        <v/>
      </c>
      <c r="M851" s="42" t="str">
        <f>IF($A851="","",IF($J851="X",INDEX(NslpCepGroups!$I:$I,MATCH($C851,NslpCepGroups!$C:$C,0)),""))</f>
        <v/>
      </c>
      <c r="N851" s="46"/>
    </row>
    <row r="852" spans="1:14" x14ac:dyDescent="0.25">
      <c r="A852" s="25"/>
      <c r="B852" s="30" t="str">
        <f>IF($A852="","",INDEX('LEA-District wide'!$B:$B,MATCH($A852,'LEA-District wide'!$A:$A,0)))</f>
        <v/>
      </c>
      <c r="C852" s="26"/>
      <c r="D852" s="26"/>
      <c r="E852" s="6" t="str">
        <f>IF($A852="","",IFERROR(INDEX(CEPIdentifiedStudentsSummary!$D:$D,MATCH($C852,CEPIdentifiedStudentsSummary!$A:$A,0)),0))</f>
        <v/>
      </c>
      <c r="F852" s="6" t="str">
        <f>IF($A852="","",IFERROR(INDEX(CEPIdentifiedStudentsSummary!$C:$C,MATCH($C852,CEPIdentifiedStudentsSummary!$A:$A,0)),0))</f>
        <v/>
      </c>
      <c r="G852" s="5" t="str">
        <f t="shared" si="50"/>
        <v/>
      </c>
      <c r="H852" s="36" t="str">
        <f t="shared" si="48"/>
        <v/>
      </c>
      <c r="I852" s="36" t="str">
        <f t="shared" si="49"/>
        <v/>
      </c>
      <c r="J852" s="44" t="str">
        <f>IF(IFERROR(INDEX(NslpCepGroups!$E:$E,MATCH($C852,NslpCepGroups!$C:$C,0))="Special Assistance - CEP",FALSE),"X","")</f>
        <v/>
      </c>
      <c r="K852" s="42" t="str">
        <f>IF($A852="","",IF($J852="X",INDEX(NslpCepGroups!$H:$H,MATCH($C852,NslpCepGroups!$C:$C,0)),""))</f>
        <v/>
      </c>
      <c r="L852" s="42" t="str">
        <f>IF($A852="","",IF($J852="X",IF(INDEX(NslpCepGroups!$F:$F,MATCH($C852,NslpCepGroups!$C:$C,0))=0,"Indiv. site",INDEX(NslpCepGroups!$F:$F,MATCH($C852,NslpCepGroups!$C:$C,0))),""))</f>
        <v/>
      </c>
      <c r="M852" s="42" t="str">
        <f>IF($A852="","",IF($J852="X",INDEX(NslpCepGroups!$I:$I,MATCH($C852,NslpCepGroups!$C:$C,0)),""))</f>
        <v/>
      </c>
      <c r="N852" s="46"/>
    </row>
    <row r="853" spans="1:14" x14ac:dyDescent="0.25">
      <c r="A853" s="25"/>
      <c r="B853" s="30" t="str">
        <f>IF($A853="","",INDEX('LEA-District wide'!$B:$B,MATCH($A853,'LEA-District wide'!$A:$A,0)))</f>
        <v/>
      </c>
      <c r="C853" s="26"/>
      <c r="D853" s="26"/>
      <c r="E853" s="6" t="str">
        <f>IF($A853="","",IFERROR(INDEX(CEPIdentifiedStudentsSummary!$D:$D,MATCH($C853,CEPIdentifiedStudentsSummary!$A:$A,0)),0))</f>
        <v/>
      </c>
      <c r="F853" s="6" t="str">
        <f>IF($A853="","",IFERROR(INDEX(CEPIdentifiedStudentsSummary!$C:$C,MATCH($C853,CEPIdentifiedStudentsSummary!$A:$A,0)),0))</f>
        <v/>
      </c>
      <c r="G853" s="5" t="str">
        <f t="shared" si="50"/>
        <v/>
      </c>
      <c r="H853" s="36" t="str">
        <f t="shared" si="48"/>
        <v/>
      </c>
      <c r="I853" s="36" t="str">
        <f t="shared" si="49"/>
        <v/>
      </c>
      <c r="J853" s="44" t="str">
        <f>IF(IFERROR(INDEX(NslpCepGroups!$E:$E,MATCH($C853,NslpCepGroups!$C:$C,0))="Special Assistance - CEP",FALSE),"X","")</f>
        <v/>
      </c>
      <c r="K853" s="42" t="str">
        <f>IF($A853="","",IF($J853="X",INDEX(NslpCepGroups!$H:$H,MATCH($C853,NslpCepGroups!$C:$C,0)),""))</f>
        <v/>
      </c>
      <c r="L853" s="42" t="str">
        <f>IF($A853="","",IF($J853="X",IF(INDEX(NslpCepGroups!$F:$F,MATCH($C853,NslpCepGroups!$C:$C,0))=0,"Indiv. site",INDEX(NslpCepGroups!$F:$F,MATCH($C853,NslpCepGroups!$C:$C,0))),""))</f>
        <v/>
      </c>
      <c r="M853" s="42" t="str">
        <f>IF($A853="","",IF($J853="X",INDEX(NslpCepGroups!$I:$I,MATCH($C853,NslpCepGroups!$C:$C,0)),""))</f>
        <v/>
      </c>
      <c r="N853" s="46"/>
    </row>
    <row r="854" spans="1:14" x14ac:dyDescent="0.25">
      <c r="A854" s="25"/>
      <c r="B854" s="30" t="str">
        <f>IF($A854="","",INDEX('LEA-District wide'!$B:$B,MATCH($A854,'LEA-District wide'!$A:$A,0)))</f>
        <v/>
      </c>
      <c r="C854" s="26"/>
      <c r="D854" s="26"/>
      <c r="E854" s="6" t="str">
        <f>IF($A854="","",IFERROR(INDEX(CEPIdentifiedStudentsSummary!$D:$D,MATCH($C854,CEPIdentifiedStudentsSummary!$A:$A,0)),0))</f>
        <v/>
      </c>
      <c r="F854" s="6" t="str">
        <f>IF($A854="","",IFERROR(INDEX(CEPIdentifiedStudentsSummary!$C:$C,MATCH($C854,CEPIdentifiedStudentsSummary!$A:$A,0)),0))</f>
        <v/>
      </c>
      <c r="G854" s="5" t="str">
        <f t="shared" si="50"/>
        <v/>
      </c>
      <c r="H854" s="36" t="str">
        <f t="shared" si="48"/>
        <v/>
      </c>
      <c r="I854" s="36" t="str">
        <f t="shared" si="49"/>
        <v/>
      </c>
      <c r="J854" s="44" t="str">
        <f>IF(IFERROR(INDEX(NslpCepGroups!$E:$E,MATCH($C854,NslpCepGroups!$C:$C,0))="Special Assistance - CEP",FALSE),"X","")</f>
        <v/>
      </c>
      <c r="K854" s="42" t="str">
        <f>IF($A854="","",IF($J854="X",INDEX(NslpCepGroups!$H:$H,MATCH($C854,NslpCepGroups!$C:$C,0)),""))</f>
        <v/>
      </c>
      <c r="L854" s="42" t="str">
        <f>IF($A854="","",IF($J854="X",IF(INDEX(NslpCepGroups!$F:$F,MATCH($C854,NslpCepGroups!$C:$C,0))=0,"Indiv. site",INDEX(NslpCepGroups!$F:$F,MATCH($C854,NslpCepGroups!$C:$C,0))),""))</f>
        <v/>
      </c>
      <c r="M854" s="42" t="str">
        <f>IF($A854="","",IF($J854="X",INDEX(NslpCepGroups!$I:$I,MATCH($C854,NslpCepGroups!$C:$C,0)),""))</f>
        <v/>
      </c>
      <c r="N854" s="46"/>
    </row>
    <row r="855" spans="1:14" x14ac:dyDescent="0.25">
      <c r="A855" s="25"/>
      <c r="B855" s="30" t="str">
        <f>IF($A855="","",INDEX('LEA-District wide'!$B:$B,MATCH($A855,'LEA-District wide'!$A:$A,0)))</f>
        <v/>
      </c>
      <c r="C855" s="26"/>
      <c r="D855" s="26"/>
      <c r="E855" s="6" t="str">
        <f>IF($A855="","",IFERROR(INDEX(CEPIdentifiedStudentsSummary!$D:$D,MATCH($C855,CEPIdentifiedStudentsSummary!$A:$A,0)),0))</f>
        <v/>
      </c>
      <c r="F855" s="6" t="str">
        <f>IF($A855="","",IFERROR(INDEX(CEPIdentifiedStudentsSummary!$C:$C,MATCH($C855,CEPIdentifiedStudentsSummary!$A:$A,0)),0))</f>
        <v/>
      </c>
      <c r="G855" s="5" t="str">
        <f t="shared" si="50"/>
        <v/>
      </c>
      <c r="H855" s="36" t="str">
        <f t="shared" si="48"/>
        <v/>
      </c>
      <c r="I855" s="36" t="str">
        <f t="shared" si="49"/>
        <v/>
      </c>
      <c r="J855" s="44" t="str">
        <f>IF(IFERROR(INDEX(NslpCepGroups!$E:$E,MATCH($C855,NslpCepGroups!$C:$C,0))="Special Assistance - CEP",FALSE),"X","")</f>
        <v/>
      </c>
      <c r="K855" s="42" t="str">
        <f>IF($A855="","",IF($J855="X",INDEX(NslpCepGroups!$H:$H,MATCH($C855,NslpCepGroups!$C:$C,0)),""))</f>
        <v/>
      </c>
      <c r="L855" s="42" t="str">
        <f>IF($A855="","",IF($J855="X",IF(INDEX(NslpCepGroups!$F:$F,MATCH($C855,NslpCepGroups!$C:$C,0))=0,"Indiv. site",INDEX(NslpCepGroups!$F:$F,MATCH($C855,NslpCepGroups!$C:$C,0))),""))</f>
        <v/>
      </c>
      <c r="M855" s="42" t="str">
        <f>IF($A855="","",IF($J855="X",INDEX(NslpCepGroups!$I:$I,MATCH($C855,NslpCepGroups!$C:$C,0)),""))</f>
        <v/>
      </c>
      <c r="N855" s="46"/>
    </row>
    <row r="856" spans="1:14" x14ac:dyDescent="0.25">
      <c r="A856" s="25"/>
      <c r="B856" s="30" t="str">
        <f>IF($A856="","",INDEX('LEA-District wide'!$B:$B,MATCH($A856,'LEA-District wide'!$A:$A,0)))</f>
        <v/>
      </c>
      <c r="C856" s="26"/>
      <c r="D856" s="26"/>
      <c r="E856" s="6" t="str">
        <f>IF($A856="","",IFERROR(INDEX(CEPIdentifiedStudentsSummary!$D:$D,MATCH($C856,CEPIdentifiedStudentsSummary!$A:$A,0)),0))</f>
        <v/>
      </c>
      <c r="F856" s="6" t="str">
        <f>IF($A856="","",IFERROR(INDEX(CEPIdentifiedStudentsSummary!$C:$C,MATCH($C856,CEPIdentifiedStudentsSummary!$A:$A,0)),0))</f>
        <v/>
      </c>
      <c r="G856" s="5" t="str">
        <f t="shared" si="50"/>
        <v/>
      </c>
      <c r="H856" s="36" t="str">
        <f t="shared" si="48"/>
        <v/>
      </c>
      <c r="I856" s="36" t="str">
        <f t="shared" si="49"/>
        <v/>
      </c>
      <c r="J856" s="44" t="str">
        <f>IF(IFERROR(INDEX(NslpCepGroups!$E:$E,MATCH($C856,NslpCepGroups!$C:$C,0))="Special Assistance - CEP",FALSE),"X","")</f>
        <v/>
      </c>
      <c r="K856" s="42" t="str">
        <f>IF($A856="","",IF($J856="X",INDEX(NslpCepGroups!$H:$H,MATCH($C856,NslpCepGroups!$C:$C,0)),""))</f>
        <v/>
      </c>
      <c r="L856" s="42" t="str">
        <f>IF($A856="","",IF($J856="X",IF(INDEX(NslpCepGroups!$F:$F,MATCH($C856,NslpCepGroups!$C:$C,0))=0,"Indiv. site",INDEX(NslpCepGroups!$F:$F,MATCH($C856,NslpCepGroups!$C:$C,0))),""))</f>
        <v/>
      </c>
      <c r="M856" s="42" t="str">
        <f>IF($A856="","",IF($J856="X",INDEX(NslpCepGroups!$I:$I,MATCH($C856,NslpCepGroups!$C:$C,0)),""))</f>
        <v/>
      </c>
      <c r="N856" s="46"/>
    </row>
    <row r="857" spans="1:14" x14ac:dyDescent="0.25">
      <c r="A857" s="25"/>
      <c r="B857" s="30" t="str">
        <f>IF($A857="","",INDEX('LEA-District wide'!$B:$B,MATCH($A857,'LEA-District wide'!$A:$A,0)))</f>
        <v/>
      </c>
      <c r="C857" s="26"/>
      <c r="D857" s="26"/>
      <c r="E857" s="6" t="str">
        <f>IF($A857="","",IFERROR(INDEX(CEPIdentifiedStudentsSummary!$D:$D,MATCH($C857,CEPIdentifiedStudentsSummary!$A:$A,0)),0))</f>
        <v/>
      </c>
      <c r="F857" s="6" t="str">
        <f>IF($A857="","",IFERROR(INDEX(CEPIdentifiedStudentsSummary!$C:$C,MATCH($C857,CEPIdentifiedStudentsSummary!$A:$A,0)),0))</f>
        <v/>
      </c>
      <c r="G857" s="5" t="str">
        <f t="shared" si="50"/>
        <v/>
      </c>
      <c r="H857" s="36" t="str">
        <f t="shared" si="48"/>
        <v/>
      </c>
      <c r="I857" s="36" t="str">
        <f t="shared" si="49"/>
        <v/>
      </c>
      <c r="J857" s="44" t="str">
        <f>IF(IFERROR(INDEX(NslpCepGroups!$E:$E,MATCH($C857,NslpCepGroups!$C:$C,0))="Special Assistance - CEP",FALSE),"X","")</f>
        <v/>
      </c>
      <c r="K857" s="42" t="str">
        <f>IF($A857="","",IF($J857="X",INDEX(NslpCepGroups!$H:$H,MATCH($C857,NslpCepGroups!$C:$C,0)),""))</f>
        <v/>
      </c>
      <c r="L857" s="42" t="str">
        <f>IF($A857="","",IF($J857="X",IF(INDEX(NslpCepGroups!$F:$F,MATCH($C857,NslpCepGroups!$C:$C,0))=0,"Indiv. site",INDEX(NslpCepGroups!$F:$F,MATCH($C857,NslpCepGroups!$C:$C,0))),""))</f>
        <v/>
      </c>
      <c r="M857" s="42" t="str">
        <f>IF($A857="","",IF($J857="X",INDEX(NslpCepGroups!$I:$I,MATCH($C857,NslpCepGroups!$C:$C,0)),""))</f>
        <v/>
      </c>
      <c r="N857" s="46"/>
    </row>
    <row r="858" spans="1:14" x14ac:dyDescent="0.25">
      <c r="A858" s="25"/>
      <c r="B858" s="30" t="str">
        <f>IF($A858="","",INDEX('LEA-District wide'!$B:$B,MATCH($A858,'LEA-District wide'!$A:$A,0)))</f>
        <v/>
      </c>
      <c r="C858" s="26"/>
      <c r="D858" s="26"/>
      <c r="E858" s="6" t="str">
        <f>IF($A858="","",IFERROR(INDEX(CEPIdentifiedStudentsSummary!$D:$D,MATCH($C858,CEPIdentifiedStudentsSummary!$A:$A,0)),0))</f>
        <v/>
      </c>
      <c r="F858" s="6" t="str">
        <f>IF($A858="","",IFERROR(INDEX(CEPIdentifiedStudentsSummary!$C:$C,MATCH($C858,CEPIdentifiedStudentsSummary!$A:$A,0)),0))</f>
        <v/>
      </c>
      <c r="G858" s="5" t="str">
        <f t="shared" si="50"/>
        <v/>
      </c>
      <c r="H858" s="36" t="str">
        <f t="shared" si="48"/>
        <v/>
      </c>
      <c r="I858" s="36" t="str">
        <f t="shared" si="49"/>
        <v/>
      </c>
      <c r="J858" s="44" t="str">
        <f>IF(IFERROR(INDEX(NslpCepGroups!$E:$E,MATCH($C858,NslpCepGroups!$C:$C,0))="Special Assistance - CEP",FALSE),"X","")</f>
        <v/>
      </c>
      <c r="K858" s="42" t="str">
        <f>IF($A858="","",IF($J858="X",INDEX(NslpCepGroups!$H:$H,MATCH($C858,NslpCepGroups!$C:$C,0)),""))</f>
        <v/>
      </c>
      <c r="L858" s="42" t="str">
        <f>IF($A858="","",IF($J858="X",IF(INDEX(NslpCepGroups!$F:$F,MATCH($C858,NslpCepGroups!$C:$C,0))=0,"Indiv. site",INDEX(NslpCepGroups!$F:$F,MATCH($C858,NslpCepGroups!$C:$C,0))),""))</f>
        <v/>
      </c>
      <c r="M858" s="42" t="str">
        <f>IF($A858="","",IF($J858="X",INDEX(NslpCepGroups!$I:$I,MATCH($C858,NslpCepGroups!$C:$C,0)),""))</f>
        <v/>
      </c>
      <c r="N858" s="46"/>
    </row>
    <row r="859" spans="1:14" x14ac:dyDescent="0.25">
      <c r="A859" s="25"/>
      <c r="B859" s="30" t="str">
        <f>IF($A859="","",INDEX('LEA-District wide'!$B:$B,MATCH($A859,'LEA-District wide'!$A:$A,0)))</f>
        <v/>
      </c>
      <c r="C859" s="26"/>
      <c r="D859" s="26"/>
      <c r="E859" s="6" t="str">
        <f>IF($A859="","",IFERROR(INDEX(CEPIdentifiedStudentsSummary!$D:$D,MATCH($C859,CEPIdentifiedStudentsSummary!$A:$A,0)),0))</f>
        <v/>
      </c>
      <c r="F859" s="6" t="str">
        <f>IF($A859="","",IFERROR(INDEX(CEPIdentifiedStudentsSummary!$C:$C,MATCH($C859,CEPIdentifiedStudentsSummary!$A:$A,0)),0))</f>
        <v/>
      </c>
      <c r="G859" s="5" t="str">
        <f t="shared" si="50"/>
        <v/>
      </c>
      <c r="H859" s="36" t="str">
        <f t="shared" si="48"/>
        <v/>
      </c>
      <c r="I859" s="36" t="str">
        <f t="shared" si="49"/>
        <v/>
      </c>
      <c r="J859" s="44" t="str">
        <f>IF(IFERROR(INDEX(NslpCepGroups!$E:$E,MATCH($C859,NslpCepGroups!$C:$C,0))="Special Assistance - CEP",FALSE),"X","")</f>
        <v/>
      </c>
      <c r="K859" s="42" t="str">
        <f>IF($A859="","",IF($J859="X",INDEX(NslpCepGroups!$H:$H,MATCH($C859,NslpCepGroups!$C:$C,0)),""))</f>
        <v/>
      </c>
      <c r="L859" s="42" t="str">
        <f>IF($A859="","",IF($J859="X",IF(INDEX(NslpCepGroups!$F:$F,MATCH($C859,NslpCepGroups!$C:$C,0))=0,"Indiv. site",INDEX(NslpCepGroups!$F:$F,MATCH($C859,NslpCepGroups!$C:$C,0))),""))</f>
        <v/>
      </c>
      <c r="M859" s="42" t="str">
        <f>IF($A859="","",IF($J859="X",INDEX(NslpCepGroups!$I:$I,MATCH($C859,NslpCepGroups!$C:$C,0)),""))</f>
        <v/>
      </c>
      <c r="N859" s="46"/>
    </row>
    <row r="860" spans="1:14" x14ac:dyDescent="0.25">
      <c r="A860" s="25"/>
      <c r="B860" s="30" t="str">
        <f>IF($A860="","",INDEX('LEA-District wide'!$B:$B,MATCH($A860,'LEA-District wide'!$A:$A,0)))</f>
        <v/>
      </c>
      <c r="C860" s="26"/>
      <c r="D860" s="26"/>
      <c r="E860" s="6" t="str">
        <f>IF($A860="","",IFERROR(INDEX(CEPIdentifiedStudentsSummary!$D:$D,MATCH($C860,CEPIdentifiedStudentsSummary!$A:$A,0)),0))</f>
        <v/>
      </c>
      <c r="F860" s="6" t="str">
        <f>IF($A860="","",IFERROR(INDEX(CEPIdentifiedStudentsSummary!$C:$C,MATCH($C860,CEPIdentifiedStudentsSummary!$A:$A,0)),0))</f>
        <v/>
      </c>
      <c r="G860" s="5" t="str">
        <f t="shared" si="50"/>
        <v/>
      </c>
      <c r="H860" s="36" t="str">
        <f t="shared" si="48"/>
        <v/>
      </c>
      <c r="I860" s="36" t="str">
        <f t="shared" si="49"/>
        <v/>
      </c>
      <c r="J860" s="44" t="str">
        <f>IF(IFERROR(INDEX(NslpCepGroups!$E:$E,MATCH($C860,NslpCepGroups!$C:$C,0))="Special Assistance - CEP",FALSE),"X","")</f>
        <v/>
      </c>
      <c r="K860" s="42" t="str">
        <f>IF($A860="","",IF($J860="X",INDEX(NslpCepGroups!$H:$H,MATCH($C860,NslpCepGroups!$C:$C,0)),""))</f>
        <v/>
      </c>
      <c r="L860" s="42" t="str">
        <f>IF($A860="","",IF($J860="X",IF(INDEX(NslpCepGroups!$F:$F,MATCH($C860,NslpCepGroups!$C:$C,0))=0,"Indiv. site",INDEX(NslpCepGroups!$F:$F,MATCH($C860,NslpCepGroups!$C:$C,0))),""))</f>
        <v/>
      </c>
      <c r="M860" s="42" t="str">
        <f>IF($A860="","",IF($J860="X",INDEX(NslpCepGroups!$I:$I,MATCH($C860,NslpCepGroups!$C:$C,0)),""))</f>
        <v/>
      </c>
      <c r="N860" s="46"/>
    </row>
    <row r="861" spans="1:14" x14ac:dyDescent="0.25">
      <c r="A861" s="25"/>
      <c r="B861" s="30" t="str">
        <f>IF($A861="","",INDEX('LEA-District wide'!$B:$B,MATCH($A861,'LEA-District wide'!$A:$A,0)))</f>
        <v/>
      </c>
      <c r="C861" s="26"/>
      <c r="D861" s="26"/>
      <c r="E861" s="6" t="str">
        <f>IF($A861="","",IFERROR(INDEX(CEPIdentifiedStudentsSummary!$D:$D,MATCH($C861,CEPIdentifiedStudentsSummary!$A:$A,0)),0))</f>
        <v/>
      </c>
      <c r="F861" s="6" t="str">
        <f>IF($A861="","",IFERROR(INDEX(CEPIdentifiedStudentsSummary!$C:$C,MATCH($C861,CEPIdentifiedStudentsSummary!$A:$A,0)),0))</f>
        <v/>
      </c>
      <c r="G861" s="5" t="str">
        <f t="shared" si="50"/>
        <v/>
      </c>
      <c r="H861" s="36" t="str">
        <f t="shared" si="48"/>
        <v/>
      </c>
      <c r="I861" s="36" t="str">
        <f t="shared" si="49"/>
        <v/>
      </c>
      <c r="J861" s="44" t="str">
        <f>IF(IFERROR(INDEX(NslpCepGroups!$E:$E,MATCH($C861,NslpCepGroups!$C:$C,0))="Special Assistance - CEP",FALSE),"X","")</f>
        <v/>
      </c>
      <c r="K861" s="42" t="str">
        <f>IF($A861="","",IF($J861="X",INDEX(NslpCepGroups!$H:$H,MATCH($C861,NslpCepGroups!$C:$C,0)),""))</f>
        <v/>
      </c>
      <c r="L861" s="42" t="str">
        <f>IF($A861="","",IF($J861="X",IF(INDEX(NslpCepGroups!$F:$F,MATCH($C861,NslpCepGroups!$C:$C,0))=0,"Indiv. site",INDEX(NslpCepGroups!$F:$F,MATCH($C861,NslpCepGroups!$C:$C,0))),""))</f>
        <v/>
      </c>
      <c r="M861" s="42" t="str">
        <f>IF($A861="","",IF($J861="X",INDEX(NslpCepGroups!$I:$I,MATCH($C861,NslpCepGroups!$C:$C,0)),""))</f>
        <v/>
      </c>
      <c r="N861" s="46"/>
    </row>
    <row r="862" spans="1:14" x14ac:dyDescent="0.25">
      <c r="A862" s="25"/>
      <c r="B862" s="30" t="str">
        <f>IF($A862="","",INDEX('LEA-District wide'!$B:$B,MATCH($A862,'LEA-District wide'!$A:$A,0)))</f>
        <v/>
      </c>
      <c r="C862" s="26"/>
      <c r="D862" s="26"/>
      <c r="E862" s="6" t="str">
        <f>IF($A862="","",IFERROR(INDEX(CEPIdentifiedStudentsSummary!$D:$D,MATCH($C862,CEPIdentifiedStudentsSummary!$A:$A,0)),0))</f>
        <v/>
      </c>
      <c r="F862" s="6" t="str">
        <f>IF($A862="","",IFERROR(INDEX(CEPIdentifiedStudentsSummary!$C:$C,MATCH($C862,CEPIdentifiedStudentsSummary!$A:$A,0)),0))</f>
        <v/>
      </c>
      <c r="G862" s="5" t="str">
        <f t="shared" si="50"/>
        <v/>
      </c>
      <c r="H862" s="36" t="str">
        <f t="shared" si="48"/>
        <v/>
      </c>
      <c r="I862" s="36" t="str">
        <f t="shared" si="49"/>
        <v/>
      </c>
      <c r="J862" s="44" t="str">
        <f>IF(IFERROR(INDEX(NslpCepGroups!$E:$E,MATCH($C862,NslpCepGroups!$C:$C,0))="Special Assistance - CEP",FALSE),"X","")</f>
        <v/>
      </c>
      <c r="K862" s="42" t="str">
        <f>IF($A862="","",IF($J862="X",INDEX(NslpCepGroups!$H:$H,MATCH($C862,NslpCepGroups!$C:$C,0)),""))</f>
        <v/>
      </c>
      <c r="L862" s="42" t="str">
        <f>IF($A862="","",IF($J862="X",IF(INDEX(NslpCepGroups!$F:$F,MATCH($C862,NslpCepGroups!$C:$C,0))=0,"Indiv. site",INDEX(NslpCepGroups!$F:$F,MATCH($C862,NslpCepGroups!$C:$C,0))),""))</f>
        <v/>
      </c>
      <c r="M862" s="42" t="str">
        <f>IF($A862="","",IF($J862="X",INDEX(NslpCepGroups!$I:$I,MATCH($C862,NslpCepGroups!$C:$C,0)),""))</f>
        <v/>
      </c>
      <c r="N862" s="46"/>
    </row>
    <row r="863" spans="1:14" x14ac:dyDescent="0.25">
      <c r="A863" s="25"/>
      <c r="B863" s="30" t="str">
        <f>IF($A863="","",INDEX('LEA-District wide'!$B:$B,MATCH($A863,'LEA-District wide'!$A:$A,0)))</f>
        <v/>
      </c>
      <c r="C863" s="26"/>
      <c r="D863" s="26"/>
      <c r="E863" s="6" t="str">
        <f>IF($A863="","",IFERROR(INDEX(CEPIdentifiedStudentsSummary!$D:$D,MATCH($C863,CEPIdentifiedStudentsSummary!$A:$A,0)),0))</f>
        <v/>
      </c>
      <c r="F863" s="6" t="str">
        <f>IF($A863="","",IFERROR(INDEX(CEPIdentifiedStudentsSummary!$C:$C,MATCH($C863,CEPIdentifiedStudentsSummary!$A:$A,0)),0))</f>
        <v/>
      </c>
      <c r="G863" s="5" t="str">
        <f t="shared" si="50"/>
        <v/>
      </c>
      <c r="H863" s="36" t="str">
        <f t="shared" si="48"/>
        <v/>
      </c>
      <c r="I863" s="36" t="str">
        <f t="shared" si="49"/>
        <v/>
      </c>
      <c r="J863" s="44" t="str">
        <f>IF(IFERROR(INDEX(NslpCepGroups!$E:$E,MATCH($C863,NslpCepGroups!$C:$C,0))="Special Assistance - CEP",FALSE),"X","")</f>
        <v/>
      </c>
      <c r="K863" s="42" t="str">
        <f>IF($A863="","",IF($J863="X",INDEX(NslpCepGroups!$H:$H,MATCH($C863,NslpCepGroups!$C:$C,0)),""))</f>
        <v/>
      </c>
      <c r="L863" s="42" t="str">
        <f>IF($A863="","",IF($J863="X",IF(INDEX(NslpCepGroups!$F:$F,MATCH($C863,NslpCepGroups!$C:$C,0))=0,"Indiv. site",INDEX(NslpCepGroups!$F:$F,MATCH($C863,NslpCepGroups!$C:$C,0))),""))</f>
        <v/>
      </c>
      <c r="M863" s="42" t="str">
        <f>IF($A863="","",IF($J863="X",INDEX(NslpCepGroups!$I:$I,MATCH($C863,NslpCepGroups!$C:$C,0)),""))</f>
        <v/>
      </c>
      <c r="N863" s="46"/>
    </row>
    <row r="864" spans="1:14" x14ac:dyDescent="0.25">
      <c r="A864" s="25"/>
      <c r="B864" s="30" t="str">
        <f>IF($A864="","",INDEX('LEA-District wide'!$B:$B,MATCH($A864,'LEA-District wide'!$A:$A,0)))</f>
        <v/>
      </c>
      <c r="C864" s="26"/>
      <c r="D864" s="26"/>
      <c r="E864" s="6" t="str">
        <f>IF($A864="","",IFERROR(INDEX(CEPIdentifiedStudentsSummary!$D:$D,MATCH($C864,CEPIdentifiedStudentsSummary!$A:$A,0)),0))</f>
        <v/>
      </c>
      <c r="F864" s="6" t="str">
        <f>IF($A864="","",IFERROR(INDEX(CEPIdentifiedStudentsSummary!$C:$C,MATCH($C864,CEPIdentifiedStudentsSummary!$A:$A,0)),0))</f>
        <v/>
      </c>
      <c r="G864" s="5" t="str">
        <f t="shared" si="50"/>
        <v/>
      </c>
      <c r="H864" s="36" t="str">
        <f t="shared" si="48"/>
        <v/>
      </c>
      <c r="I864" s="36" t="str">
        <f t="shared" si="49"/>
        <v/>
      </c>
      <c r="J864" s="44" t="str">
        <f>IF(IFERROR(INDEX(NslpCepGroups!$E:$E,MATCH($C864,NslpCepGroups!$C:$C,0))="Special Assistance - CEP",FALSE),"X","")</f>
        <v/>
      </c>
      <c r="K864" s="42" t="str">
        <f>IF($A864="","",IF($J864="X",INDEX(NslpCepGroups!$H:$H,MATCH($C864,NslpCepGroups!$C:$C,0)),""))</f>
        <v/>
      </c>
      <c r="L864" s="42" t="str">
        <f>IF($A864="","",IF($J864="X",IF(INDEX(NslpCepGroups!$F:$F,MATCH($C864,NslpCepGroups!$C:$C,0))=0,"Indiv. site",INDEX(NslpCepGroups!$F:$F,MATCH($C864,NslpCepGroups!$C:$C,0))),""))</f>
        <v/>
      </c>
      <c r="M864" s="42" t="str">
        <f>IF($A864="","",IF($J864="X",INDEX(NslpCepGroups!$I:$I,MATCH($C864,NslpCepGroups!$C:$C,0)),""))</f>
        <v/>
      </c>
      <c r="N864" s="46"/>
    </row>
    <row r="865" spans="1:14" x14ac:dyDescent="0.25">
      <c r="A865" s="25"/>
      <c r="B865" s="30" t="str">
        <f>IF($A865="","",INDEX('LEA-District wide'!$B:$B,MATCH($A865,'LEA-District wide'!$A:$A,0)))</f>
        <v/>
      </c>
      <c r="C865" s="26"/>
      <c r="D865" s="26"/>
      <c r="E865" s="6" t="str">
        <f>IF($A865="","",IFERROR(INDEX(CEPIdentifiedStudentsSummary!$D:$D,MATCH($C865,CEPIdentifiedStudentsSummary!$A:$A,0)),0))</f>
        <v/>
      </c>
      <c r="F865" s="6" t="str">
        <f>IF($A865="","",IFERROR(INDEX(CEPIdentifiedStudentsSummary!$C:$C,MATCH($C865,CEPIdentifiedStudentsSummary!$A:$A,0)),0))</f>
        <v/>
      </c>
      <c r="G865" s="5" t="str">
        <f t="shared" si="50"/>
        <v/>
      </c>
      <c r="H865" s="36" t="str">
        <f t="shared" si="48"/>
        <v/>
      </c>
      <c r="I865" s="36" t="str">
        <f t="shared" si="49"/>
        <v/>
      </c>
      <c r="J865" s="44" t="str">
        <f>IF(IFERROR(INDEX(NslpCepGroups!$E:$E,MATCH($C865,NslpCepGroups!$C:$C,0))="Special Assistance - CEP",FALSE),"X","")</f>
        <v/>
      </c>
      <c r="K865" s="42" t="str">
        <f>IF($A865="","",IF($J865="X",INDEX(NslpCepGroups!$H:$H,MATCH($C865,NslpCepGroups!$C:$C,0)),""))</f>
        <v/>
      </c>
      <c r="L865" s="42" t="str">
        <f>IF($A865="","",IF($J865="X",IF(INDEX(NslpCepGroups!$F:$F,MATCH($C865,NslpCepGroups!$C:$C,0))=0,"Indiv. site",INDEX(NslpCepGroups!$F:$F,MATCH($C865,NslpCepGroups!$C:$C,0))),""))</f>
        <v/>
      </c>
      <c r="M865" s="42" t="str">
        <f>IF($A865="","",IF($J865="X",INDEX(NslpCepGroups!$I:$I,MATCH($C865,NslpCepGroups!$C:$C,0)),""))</f>
        <v/>
      </c>
      <c r="N865" s="46"/>
    </row>
    <row r="866" spans="1:14" x14ac:dyDescent="0.25">
      <c r="A866" s="25"/>
      <c r="B866" s="30" t="str">
        <f>IF($A866="","",INDEX('LEA-District wide'!$B:$B,MATCH($A866,'LEA-District wide'!$A:$A,0)))</f>
        <v/>
      </c>
      <c r="C866" s="26"/>
      <c r="D866" s="26"/>
      <c r="E866" s="6" t="str">
        <f>IF($A866="","",IFERROR(INDEX(CEPIdentifiedStudentsSummary!$D:$D,MATCH($C866,CEPIdentifiedStudentsSummary!$A:$A,0)),0))</f>
        <v/>
      </c>
      <c r="F866" s="6" t="str">
        <f>IF($A866="","",IFERROR(INDEX(CEPIdentifiedStudentsSummary!$C:$C,MATCH($C866,CEPIdentifiedStudentsSummary!$A:$A,0)),0))</f>
        <v/>
      </c>
      <c r="G866" s="5" t="str">
        <f t="shared" si="50"/>
        <v/>
      </c>
      <c r="H866" s="36" t="str">
        <f t="shared" si="48"/>
        <v/>
      </c>
      <c r="I866" s="36" t="str">
        <f t="shared" si="49"/>
        <v/>
      </c>
      <c r="J866" s="44" t="str">
        <f>IF(IFERROR(INDEX(NslpCepGroups!$E:$E,MATCH($C866,NslpCepGroups!$C:$C,0))="Special Assistance - CEP",FALSE),"X","")</f>
        <v/>
      </c>
      <c r="K866" s="42" t="str">
        <f>IF($A866="","",IF($J866="X",INDEX(NslpCepGroups!$H:$H,MATCH($C866,NslpCepGroups!$C:$C,0)),""))</f>
        <v/>
      </c>
      <c r="L866" s="42" t="str">
        <f>IF($A866="","",IF($J866="X",IF(INDEX(NslpCepGroups!$F:$F,MATCH($C866,NslpCepGroups!$C:$C,0))=0,"Indiv. site",INDEX(NslpCepGroups!$F:$F,MATCH($C866,NslpCepGroups!$C:$C,0))),""))</f>
        <v/>
      </c>
      <c r="M866" s="42" t="str">
        <f>IF($A866="","",IF($J866="X",INDEX(NslpCepGroups!$I:$I,MATCH($C866,NslpCepGroups!$C:$C,0)),""))</f>
        <v/>
      </c>
      <c r="N866" s="46"/>
    </row>
    <row r="867" spans="1:14" x14ac:dyDescent="0.25">
      <c r="A867" s="25"/>
      <c r="B867" s="30" t="str">
        <f>IF($A867="","",INDEX('LEA-District wide'!$B:$B,MATCH($A867,'LEA-District wide'!$A:$A,0)))</f>
        <v/>
      </c>
      <c r="C867" s="26"/>
      <c r="D867" s="26"/>
      <c r="E867" s="6" t="str">
        <f>IF($A867="","",IFERROR(INDEX(CEPIdentifiedStudentsSummary!$D:$D,MATCH($C867,CEPIdentifiedStudentsSummary!$A:$A,0)),0))</f>
        <v/>
      </c>
      <c r="F867" s="6" t="str">
        <f>IF($A867="","",IFERROR(INDEX(CEPIdentifiedStudentsSummary!$C:$C,MATCH($C867,CEPIdentifiedStudentsSummary!$A:$A,0)),0))</f>
        <v/>
      </c>
      <c r="G867" s="5" t="str">
        <f t="shared" si="50"/>
        <v/>
      </c>
      <c r="H867" s="36" t="str">
        <f t="shared" si="48"/>
        <v/>
      </c>
      <c r="I867" s="36" t="str">
        <f t="shared" si="49"/>
        <v/>
      </c>
      <c r="J867" s="44" t="str">
        <f>IF(IFERROR(INDEX(NslpCepGroups!$E:$E,MATCH($C867,NslpCepGroups!$C:$C,0))="Special Assistance - CEP",FALSE),"X","")</f>
        <v/>
      </c>
      <c r="K867" s="42" t="str">
        <f>IF($A867="","",IF($J867="X",INDEX(NslpCepGroups!$H:$H,MATCH($C867,NslpCepGroups!$C:$C,0)),""))</f>
        <v/>
      </c>
      <c r="L867" s="42" t="str">
        <f>IF($A867="","",IF($J867="X",IF(INDEX(NslpCepGroups!$F:$F,MATCH($C867,NslpCepGroups!$C:$C,0))=0,"Indiv. site",INDEX(NslpCepGroups!$F:$F,MATCH($C867,NslpCepGroups!$C:$C,0))),""))</f>
        <v/>
      </c>
      <c r="M867" s="42" t="str">
        <f>IF($A867="","",IF($J867="X",INDEX(NslpCepGroups!$I:$I,MATCH($C867,NslpCepGroups!$C:$C,0)),""))</f>
        <v/>
      </c>
      <c r="N867" s="46"/>
    </row>
    <row r="868" spans="1:14" x14ac:dyDescent="0.25">
      <c r="A868" s="25"/>
      <c r="B868" s="30" t="str">
        <f>IF($A868="","",INDEX('LEA-District wide'!$B:$B,MATCH($A868,'LEA-District wide'!$A:$A,0)))</f>
        <v/>
      </c>
      <c r="C868" s="26"/>
      <c r="D868" s="26"/>
      <c r="E868" s="6" t="str">
        <f>IF($A868="","",IFERROR(INDEX(CEPIdentifiedStudentsSummary!$D:$D,MATCH($C868,CEPIdentifiedStudentsSummary!$A:$A,0)),0))</f>
        <v/>
      </c>
      <c r="F868" s="6" t="str">
        <f>IF($A868="","",IFERROR(INDEX(CEPIdentifiedStudentsSummary!$C:$C,MATCH($C868,CEPIdentifiedStudentsSummary!$A:$A,0)),0))</f>
        <v/>
      </c>
      <c r="G868" s="5" t="str">
        <f t="shared" si="50"/>
        <v/>
      </c>
      <c r="H868" s="36" t="str">
        <f t="shared" si="48"/>
        <v/>
      </c>
      <c r="I868" s="36" t="str">
        <f t="shared" si="49"/>
        <v/>
      </c>
      <c r="J868" s="44" t="str">
        <f>IF(IFERROR(INDEX(NslpCepGroups!$E:$E,MATCH($C868,NslpCepGroups!$C:$C,0))="Special Assistance - CEP",FALSE),"X","")</f>
        <v/>
      </c>
      <c r="K868" s="42" t="str">
        <f>IF($A868="","",IF($J868="X",INDEX(NslpCepGroups!$H:$H,MATCH($C868,NslpCepGroups!$C:$C,0)),""))</f>
        <v/>
      </c>
      <c r="L868" s="42" t="str">
        <f>IF($A868="","",IF($J868="X",IF(INDEX(NslpCepGroups!$F:$F,MATCH($C868,NslpCepGroups!$C:$C,0))=0,"Indiv. site",INDEX(NslpCepGroups!$F:$F,MATCH($C868,NslpCepGroups!$C:$C,0))),""))</f>
        <v/>
      </c>
      <c r="M868" s="42" t="str">
        <f>IF($A868="","",IF($J868="X",INDEX(NslpCepGroups!$I:$I,MATCH($C868,NslpCepGroups!$C:$C,0)),""))</f>
        <v/>
      </c>
      <c r="N868" s="46"/>
    </row>
    <row r="869" spans="1:14" x14ac:dyDescent="0.25">
      <c r="A869" s="25"/>
      <c r="B869" s="30" t="str">
        <f>IF($A869="","",INDEX('LEA-District wide'!$B:$B,MATCH($A869,'LEA-District wide'!$A:$A,0)))</f>
        <v/>
      </c>
      <c r="C869" s="26"/>
      <c r="D869" s="26"/>
      <c r="E869" s="6" t="str">
        <f>IF($A869="","",IFERROR(INDEX(CEPIdentifiedStudentsSummary!$D:$D,MATCH($C869,CEPIdentifiedStudentsSummary!$A:$A,0)),0))</f>
        <v/>
      </c>
      <c r="F869" s="6" t="str">
        <f>IF($A869="","",IFERROR(INDEX(CEPIdentifiedStudentsSummary!$C:$C,MATCH($C869,CEPIdentifiedStudentsSummary!$A:$A,0)),0))</f>
        <v/>
      </c>
      <c r="G869" s="5" t="str">
        <f t="shared" si="50"/>
        <v/>
      </c>
      <c r="H869" s="36" t="str">
        <f t="shared" si="48"/>
        <v/>
      </c>
      <c r="I869" s="36" t="str">
        <f t="shared" si="49"/>
        <v/>
      </c>
      <c r="J869" s="44" t="str">
        <f>IF(IFERROR(INDEX(NslpCepGroups!$E:$E,MATCH($C869,NslpCepGroups!$C:$C,0))="Special Assistance - CEP",FALSE),"X","")</f>
        <v/>
      </c>
      <c r="K869" s="42" t="str">
        <f>IF($A869="","",IF($J869="X",INDEX(NslpCepGroups!$H:$H,MATCH($C869,NslpCepGroups!$C:$C,0)),""))</f>
        <v/>
      </c>
      <c r="L869" s="42" t="str">
        <f>IF($A869="","",IF($J869="X",IF(INDEX(NslpCepGroups!$F:$F,MATCH($C869,NslpCepGroups!$C:$C,0))=0,"Indiv. site",INDEX(NslpCepGroups!$F:$F,MATCH($C869,NslpCepGroups!$C:$C,0))),""))</f>
        <v/>
      </c>
      <c r="M869" s="42" t="str">
        <f>IF($A869="","",IF($J869="X",INDEX(NslpCepGroups!$I:$I,MATCH($C869,NslpCepGroups!$C:$C,0)),""))</f>
        <v/>
      </c>
      <c r="N869" s="46"/>
    </row>
    <row r="870" spans="1:14" x14ac:dyDescent="0.25">
      <c r="A870" s="25"/>
      <c r="B870" s="30" t="str">
        <f>IF($A870="","",INDEX('LEA-District wide'!$B:$B,MATCH($A870,'LEA-District wide'!$A:$A,0)))</f>
        <v/>
      </c>
      <c r="C870" s="26"/>
      <c r="D870" s="26"/>
      <c r="E870" s="6" t="str">
        <f>IF($A870="","",IFERROR(INDEX(CEPIdentifiedStudentsSummary!$D:$D,MATCH($C870,CEPIdentifiedStudentsSummary!$A:$A,0)),0))</f>
        <v/>
      </c>
      <c r="F870" s="6" t="str">
        <f>IF($A870="","",IFERROR(INDEX(CEPIdentifiedStudentsSummary!$C:$C,MATCH($C870,CEPIdentifiedStudentsSummary!$A:$A,0)),0))</f>
        <v/>
      </c>
      <c r="G870" s="5" t="str">
        <f t="shared" si="50"/>
        <v/>
      </c>
      <c r="H870" s="36" t="str">
        <f t="shared" si="48"/>
        <v/>
      </c>
      <c r="I870" s="36" t="str">
        <f t="shared" si="49"/>
        <v/>
      </c>
      <c r="J870" s="44" t="str">
        <f>IF(IFERROR(INDEX(NslpCepGroups!$E:$E,MATCH($C870,NslpCepGroups!$C:$C,0))="Special Assistance - CEP",FALSE),"X","")</f>
        <v/>
      </c>
      <c r="K870" s="42" t="str">
        <f>IF($A870="","",IF($J870="X",INDEX(NslpCepGroups!$H:$H,MATCH($C870,NslpCepGroups!$C:$C,0)),""))</f>
        <v/>
      </c>
      <c r="L870" s="42" t="str">
        <f>IF($A870="","",IF($J870="X",IF(INDEX(NslpCepGroups!$F:$F,MATCH($C870,NslpCepGroups!$C:$C,0))=0,"Indiv. site",INDEX(NslpCepGroups!$F:$F,MATCH($C870,NslpCepGroups!$C:$C,0))),""))</f>
        <v/>
      </c>
      <c r="M870" s="42" t="str">
        <f>IF($A870="","",IF($J870="X",INDEX(NslpCepGroups!$I:$I,MATCH($C870,NslpCepGroups!$C:$C,0)),""))</f>
        <v/>
      </c>
      <c r="N870" s="46"/>
    </row>
    <row r="871" spans="1:14" x14ac:dyDescent="0.25">
      <c r="A871" s="25"/>
      <c r="B871" s="30" t="str">
        <f>IF($A871="","",INDEX('LEA-District wide'!$B:$B,MATCH($A871,'LEA-District wide'!$A:$A,0)))</f>
        <v/>
      </c>
      <c r="C871" s="26"/>
      <c r="D871" s="26"/>
      <c r="E871" s="6" t="str">
        <f>IF($A871="","",IFERROR(INDEX(CEPIdentifiedStudentsSummary!$D:$D,MATCH($C871,CEPIdentifiedStudentsSummary!$A:$A,0)),0))</f>
        <v/>
      </c>
      <c r="F871" s="6" t="str">
        <f>IF($A871="","",IFERROR(INDEX(CEPIdentifiedStudentsSummary!$C:$C,MATCH($C871,CEPIdentifiedStudentsSummary!$A:$A,0)),0))</f>
        <v/>
      </c>
      <c r="G871" s="5" t="str">
        <f t="shared" si="50"/>
        <v/>
      </c>
      <c r="H871" s="36" t="str">
        <f t="shared" si="48"/>
        <v/>
      </c>
      <c r="I871" s="36" t="str">
        <f t="shared" si="49"/>
        <v/>
      </c>
      <c r="J871" s="44" t="str">
        <f>IF(IFERROR(INDEX(NslpCepGroups!$E:$E,MATCH($C871,NslpCepGroups!$C:$C,0))="Special Assistance - CEP",FALSE),"X","")</f>
        <v/>
      </c>
      <c r="K871" s="42" t="str">
        <f>IF($A871="","",IF($J871="X",INDEX(NslpCepGroups!$H:$H,MATCH($C871,NslpCepGroups!$C:$C,0)),""))</f>
        <v/>
      </c>
      <c r="L871" s="42" t="str">
        <f>IF($A871="","",IF($J871="X",IF(INDEX(NslpCepGroups!$F:$F,MATCH($C871,NslpCepGroups!$C:$C,0))=0,"Indiv. site",INDEX(NslpCepGroups!$F:$F,MATCH($C871,NslpCepGroups!$C:$C,0))),""))</f>
        <v/>
      </c>
      <c r="M871" s="42" t="str">
        <f>IF($A871="","",IF($J871="X",INDEX(NslpCepGroups!$I:$I,MATCH($C871,NslpCepGroups!$C:$C,0)),""))</f>
        <v/>
      </c>
      <c r="N871" s="46"/>
    </row>
    <row r="872" spans="1:14" x14ac:dyDescent="0.25">
      <c r="A872" s="25"/>
      <c r="B872" s="30" t="str">
        <f>IF($A872="","",INDEX('LEA-District wide'!$B:$B,MATCH($A872,'LEA-District wide'!$A:$A,0)))</f>
        <v/>
      </c>
      <c r="C872" s="26"/>
      <c r="D872" s="26"/>
      <c r="E872" s="6" t="str">
        <f>IF($A872="","",IFERROR(INDEX(CEPIdentifiedStudentsSummary!$D:$D,MATCH($C872,CEPIdentifiedStudentsSummary!$A:$A,0)),0))</f>
        <v/>
      </c>
      <c r="F872" s="6" t="str">
        <f>IF($A872="","",IFERROR(INDEX(CEPIdentifiedStudentsSummary!$C:$C,MATCH($C872,CEPIdentifiedStudentsSummary!$A:$A,0)),0))</f>
        <v/>
      </c>
      <c r="G872" s="5" t="str">
        <f t="shared" si="50"/>
        <v/>
      </c>
      <c r="H872" s="36" t="str">
        <f t="shared" si="48"/>
        <v/>
      </c>
      <c r="I872" s="36" t="str">
        <f t="shared" si="49"/>
        <v/>
      </c>
      <c r="J872" s="44" t="str">
        <f>IF(IFERROR(INDEX(NslpCepGroups!$E:$E,MATCH($C872,NslpCepGroups!$C:$C,0))="Special Assistance - CEP",FALSE),"X","")</f>
        <v/>
      </c>
      <c r="K872" s="42" t="str">
        <f>IF($A872="","",IF($J872="X",INDEX(NslpCepGroups!$H:$H,MATCH($C872,NslpCepGroups!$C:$C,0)),""))</f>
        <v/>
      </c>
      <c r="L872" s="42" t="str">
        <f>IF($A872="","",IF($J872="X",IF(INDEX(NslpCepGroups!$F:$F,MATCH($C872,NslpCepGroups!$C:$C,0))=0,"Indiv. site",INDEX(NslpCepGroups!$F:$F,MATCH($C872,NslpCepGroups!$C:$C,0))),""))</f>
        <v/>
      </c>
      <c r="M872" s="42" t="str">
        <f>IF($A872="","",IF($J872="X",INDEX(NslpCepGroups!$I:$I,MATCH($C872,NslpCepGroups!$C:$C,0)),""))</f>
        <v/>
      </c>
      <c r="N872" s="46"/>
    </row>
    <row r="873" spans="1:14" x14ac:dyDescent="0.25">
      <c r="A873" s="25"/>
      <c r="B873" s="30" t="str">
        <f>IF($A873="","",INDEX('LEA-District wide'!$B:$B,MATCH($A873,'LEA-District wide'!$A:$A,0)))</f>
        <v/>
      </c>
      <c r="C873" s="26"/>
      <c r="D873" s="26"/>
      <c r="E873" s="6" t="str">
        <f>IF($A873="","",IFERROR(INDEX(CEPIdentifiedStudentsSummary!$D:$D,MATCH($C873,CEPIdentifiedStudentsSummary!$A:$A,0)),0))</f>
        <v/>
      </c>
      <c r="F873" s="6" t="str">
        <f>IF($A873="","",IFERROR(INDEX(CEPIdentifiedStudentsSummary!$C:$C,MATCH($C873,CEPIdentifiedStudentsSummary!$A:$A,0)),0))</f>
        <v/>
      </c>
      <c r="G873" s="5" t="str">
        <f t="shared" si="50"/>
        <v/>
      </c>
      <c r="H873" s="36" t="str">
        <f t="shared" si="48"/>
        <v/>
      </c>
      <c r="I873" s="36" t="str">
        <f t="shared" si="49"/>
        <v/>
      </c>
      <c r="J873" s="44" t="str">
        <f>IF(IFERROR(INDEX(NslpCepGroups!$E:$E,MATCH($C873,NslpCepGroups!$C:$C,0))="Special Assistance - CEP",FALSE),"X","")</f>
        <v/>
      </c>
      <c r="K873" s="42" t="str">
        <f>IF($A873="","",IF($J873="X",INDEX(NslpCepGroups!$H:$H,MATCH($C873,NslpCepGroups!$C:$C,0)),""))</f>
        <v/>
      </c>
      <c r="L873" s="42" t="str">
        <f>IF($A873="","",IF($J873="X",IF(INDEX(NslpCepGroups!$F:$F,MATCH($C873,NslpCepGroups!$C:$C,0))=0,"Indiv. site",INDEX(NslpCepGroups!$F:$F,MATCH($C873,NslpCepGroups!$C:$C,0))),""))</f>
        <v/>
      </c>
      <c r="M873" s="42" t="str">
        <f>IF($A873="","",IF($J873="X",INDEX(NslpCepGroups!$I:$I,MATCH($C873,NslpCepGroups!$C:$C,0)),""))</f>
        <v/>
      </c>
      <c r="N873" s="46"/>
    </row>
    <row r="874" spans="1:14" x14ac:dyDescent="0.25">
      <c r="A874" s="25"/>
      <c r="B874" s="30" t="str">
        <f>IF($A874="","",INDEX('LEA-District wide'!$B:$B,MATCH($A874,'LEA-District wide'!$A:$A,0)))</f>
        <v/>
      </c>
      <c r="C874" s="26"/>
      <c r="D874" s="26"/>
      <c r="E874" s="6" t="str">
        <f>IF($A874="","",IFERROR(INDEX(CEPIdentifiedStudentsSummary!$D:$D,MATCH($C874,CEPIdentifiedStudentsSummary!$A:$A,0)),0))</f>
        <v/>
      </c>
      <c r="F874" s="6" t="str">
        <f>IF($A874="","",IFERROR(INDEX(CEPIdentifiedStudentsSummary!$C:$C,MATCH($C874,CEPIdentifiedStudentsSummary!$A:$A,0)),0))</f>
        <v/>
      </c>
      <c r="G874" s="5" t="str">
        <f t="shared" si="50"/>
        <v/>
      </c>
      <c r="H874" s="36" t="str">
        <f t="shared" si="48"/>
        <v/>
      </c>
      <c r="I874" s="36" t="str">
        <f t="shared" si="49"/>
        <v/>
      </c>
      <c r="J874" s="44" t="str">
        <f>IF(IFERROR(INDEX(NslpCepGroups!$E:$E,MATCH($C874,NslpCepGroups!$C:$C,0))="Special Assistance - CEP",FALSE),"X","")</f>
        <v/>
      </c>
      <c r="K874" s="42" t="str">
        <f>IF($A874="","",IF($J874="X",INDEX(NslpCepGroups!$H:$H,MATCH($C874,NslpCepGroups!$C:$C,0)),""))</f>
        <v/>
      </c>
      <c r="L874" s="42" t="str">
        <f>IF($A874="","",IF($J874="X",IF(INDEX(NslpCepGroups!$F:$F,MATCH($C874,NslpCepGroups!$C:$C,0))=0,"Indiv. site",INDEX(NslpCepGroups!$F:$F,MATCH($C874,NslpCepGroups!$C:$C,0))),""))</f>
        <v/>
      </c>
      <c r="M874" s="42" t="str">
        <f>IF($A874="","",IF($J874="X",INDEX(NslpCepGroups!$I:$I,MATCH($C874,NslpCepGroups!$C:$C,0)),""))</f>
        <v/>
      </c>
      <c r="N874" s="46"/>
    </row>
    <row r="875" spans="1:14" x14ac:dyDescent="0.25">
      <c r="A875" s="25"/>
      <c r="B875" s="30" t="str">
        <f>IF($A875="","",INDEX('LEA-District wide'!$B:$B,MATCH($A875,'LEA-District wide'!$A:$A,0)))</f>
        <v/>
      </c>
      <c r="C875" s="26"/>
      <c r="D875" s="26"/>
      <c r="E875" s="6" t="str">
        <f>IF($A875="","",IFERROR(INDEX(CEPIdentifiedStudentsSummary!$D:$D,MATCH($C875,CEPIdentifiedStudentsSummary!$A:$A,0)),0))</f>
        <v/>
      </c>
      <c r="F875" s="6" t="str">
        <f>IF($A875="","",IFERROR(INDEX(CEPIdentifiedStudentsSummary!$C:$C,MATCH($C875,CEPIdentifiedStudentsSummary!$A:$A,0)),0))</f>
        <v/>
      </c>
      <c r="G875" s="5" t="str">
        <f t="shared" si="50"/>
        <v/>
      </c>
      <c r="H875" s="36" t="str">
        <f t="shared" si="48"/>
        <v/>
      </c>
      <c r="I875" s="36" t="str">
        <f t="shared" si="49"/>
        <v/>
      </c>
      <c r="J875" s="44" t="str">
        <f>IF(IFERROR(INDEX(NslpCepGroups!$E:$E,MATCH($C875,NslpCepGroups!$C:$C,0))="Special Assistance - CEP",FALSE),"X","")</f>
        <v/>
      </c>
      <c r="K875" s="42" t="str">
        <f>IF($A875="","",IF($J875="X",INDEX(NslpCepGroups!$H:$H,MATCH($C875,NslpCepGroups!$C:$C,0)),""))</f>
        <v/>
      </c>
      <c r="L875" s="42" t="str">
        <f>IF($A875="","",IF($J875="X",IF(INDEX(NslpCepGroups!$F:$F,MATCH($C875,NslpCepGroups!$C:$C,0))=0,"Indiv. site",INDEX(NslpCepGroups!$F:$F,MATCH($C875,NslpCepGroups!$C:$C,0))),""))</f>
        <v/>
      </c>
      <c r="M875" s="42" t="str">
        <f>IF($A875="","",IF($J875="X",INDEX(NslpCepGroups!$I:$I,MATCH($C875,NslpCepGroups!$C:$C,0)),""))</f>
        <v/>
      </c>
      <c r="N875" s="46"/>
    </row>
    <row r="876" spans="1:14" x14ac:dyDescent="0.25">
      <c r="A876" s="25"/>
      <c r="B876" s="30" t="str">
        <f>IF($A876="","",INDEX('LEA-District wide'!$B:$B,MATCH($A876,'LEA-District wide'!$A:$A,0)))</f>
        <v/>
      </c>
      <c r="C876" s="26"/>
      <c r="D876" s="26"/>
      <c r="E876" s="6" t="str">
        <f>IF($A876="","",IFERROR(INDEX(CEPIdentifiedStudentsSummary!$D:$D,MATCH($C876,CEPIdentifiedStudentsSummary!$A:$A,0)),0))</f>
        <v/>
      </c>
      <c r="F876" s="6" t="str">
        <f>IF($A876="","",IFERROR(INDEX(CEPIdentifiedStudentsSummary!$C:$C,MATCH($C876,CEPIdentifiedStudentsSummary!$A:$A,0)),0))</f>
        <v/>
      </c>
      <c r="G876" s="5" t="str">
        <f t="shared" si="50"/>
        <v/>
      </c>
      <c r="H876" s="36" t="str">
        <f t="shared" si="48"/>
        <v/>
      </c>
      <c r="I876" s="36" t="str">
        <f t="shared" si="49"/>
        <v/>
      </c>
      <c r="J876" s="44" t="str">
        <f>IF(IFERROR(INDEX(NslpCepGroups!$E:$E,MATCH($C876,NslpCepGroups!$C:$C,0))="Special Assistance - CEP",FALSE),"X","")</f>
        <v/>
      </c>
      <c r="K876" s="42" t="str">
        <f>IF($A876="","",IF($J876="X",INDEX(NslpCepGroups!$H:$H,MATCH($C876,NslpCepGroups!$C:$C,0)),""))</f>
        <v/>
      </c>
      <c r="L876" s="42" t="str">
        <f>IF($A876="","",IF($J876="X",IF(INDEX(NslpCepGroups!$F:$F,MATCH($C876,NslpCepGroups!$C:$C,0))=0,"Indiv. site",INDEX(NslpCepGroups!$F:$F,MATCH($C876,NslpCepGroups!$C:$C,0))),""))</f>
        <v/>
      </c>
      <c r="M876" s="42" t="str">
        <f>IF($A876="","",IF($J876="X",INDEX(NslpCepGroups!$I:$I,MATCH($C876,NslpCepGroups!$C:$C,0)),""))</f>
        <v/>
      </c>
      <c r="N876" s="46"/>
    </row>
    <row r="877" spans="1:14" x14ac:dyDescent="0.25">
      <c r="A877" s="25"/>
      <c r="B877" s="30" t="str">
        <f>IF($A877="","",INDEX('LEA-District wide'!$B:$B,MATCH($A877,'LEA-District wide'!$A:$A,0)))</f>
        <v/>
      </c>
      <c r="C877" s="26"/>
      <c r="D877" s="26"/>
      <c r="E877" s="6" t="str">
        <f>IF($A877="","",IFERROR(INDEX(CEPIdentifiedStudentsSummary!$D:$D,MATCH($C877,CEPIdentifiedStudentsSummary!$A:$A,0)),0))</f>
        <v/>
      </c>
      <c r="F877" s="6" t="str">
        <f>IF($A877="","",IFERROR(INDEX(CEPIdentifiedStudentsSummary!$C:$C,MATCH($C877,CEPIdentifiedStudentsSummary!$A:$A,0)),0))</f>
        <v/>
      </c>
      <c r="G877" s="5" t="str">
        <f t="shared" si="50"/>
        <v/>
      </c>
      <c r="H877" s="36" t="str">
        <f t="shared" si="48"/>
        <v/>
      </c>
      <c r="I877" s="36" t="str">
        <f t="shared" si="49"/>
        <v/>
      </c>
      <c r="J877" s="44" t="str">
        <f>IF(IFERROR(INDEX(NslpCepGroups!$E:$E,MATCH($C877,NslpCepGroups!$C:$C,0))="Special Assistance - CEP",FALSE),"X","")</f>
        <v/>
      </c>
      <c r="K877" s="42" t="str">
        <f>IF($A877="","",IF($J877="X",INDEX(NslpCepGroups!$H:$H,MATCH($C877,NslpCepGroups!$C:$C,0)),""))</f>
        <v/>
      </c>
      <c r="L877" s="42" t="str">
        <f>IF($A877="","",IF($J877="X",IF(INDEX(NslpCepGroups!$F:$F,MATCH($C877,NslpCepGroups!$C:$C,0))=0,"Indiv. site",INDEX(NslpCepGroups!$F:$F,MATCH($C877,NslpCepGroups!$C:$C,0))),""))</f>
        <v/>
      </c>
      <c r="M877" s="42" t="str">
        <f>IF($A877="","",IF($J877="X",INDEX(NslpCepGroups!$I:$I,MATCH($C877,NslpCepGroups!$C:$C,0)),""))</f>
        <v/>
      </c>
      <c r="N877" s="46"/>
    </row>
    <row r="878" spans="1:14" x14ac:dyDescent="0.25">
      <c r="A878" s="25"/>
      <c r="B878" s="30" t="str">
        <f>IF($A878="","",INDEX('LEA-District wide'!$B:$B,MATCH($A878,'LEA-District wide'!$A:$A,0)))</f>
        <v/>
      </c>
      <c r="C878" s="26"/>
      <c r="D878" s="26"/>
      <c r="E878" s="6" t="str">
        <f>IF($A878="","",IFERROR(INDEX(CEPIdentifiedStudentsSummary!$D:$D,MATCH($C878,CEPIdentifiedStudentsSummary!$A:$A,0)),0))</f>
        <v/>
      </c>
      <c r="F878" s="6" t="str">
        <f>IF($A878="","",IFERROR(INDEX(CEPIdentifiedStudentsSummary!$C:$C,MATCH($C878,CEPIdentifiedStudentsSummary!$A:$A,0)),0))</f>
        <v/>
      </c>
      <c r="G878" s="5" t="str">
        <f t="shared" si="50"/>
        <v/>
      </c>
      <c r="H878" s="36" t="str">
        <f t="shared" si="48"/>
        <v/>
      </c>
      <c r="I878" s="36" t="str">
        <f t="shared" si="49"/>
        <v/>
      </c>
      <c r="J878" s="44" t="str">
        <f>IF(IFERROR(INDEX(NslpCepGroups!$E:$E,MATCH($C878,NslpCepGroups!$C:$C,0))="Special Assistance - CEP",FALSE),"X","")</f>
        <v/>
      </c>
      <c r="K878" s="42" t="str">
        <f>IF($A878="","",IF($J878="X",INDEX(NslpCepGroups!$H:$H,MATCH($C878,NslpCepGroups!$C:$C,0)),""))</f>
        <v/>
      </c>
      <c r="L878" s="42" t="str">
        <f>IF($A878="","",IF($J878="X",IF(INDEX(NslpCepGroups!$F:$F,MATCH($C878,NslpCepGroups!$C:$C,0))=0,"Indiv. site",INDEX(NslpCepGroups!$F:$F,MATCH($C878,NslpCepGroups!$C:$C,0))),""))</f>
        <v/>
      </c>
      <c r="M878" s="42" t="str">
        <f>IF($A878="","",IF($J878="X",INDEX(NslpCepGroups!$I:$I,MATCH($C878,NslpCepGroups!$C:$C,0)),""))</f>
        <v/>
      </c>
      <c r="N878" s="46"/>
    </row>
    <row r="879" spans="1:14" x14ac:dyDescent="0.25">
      <c r="A879" s="25"/>
      <c r="B879" s="30" t="str">
        <f>IF($A879="","",INDEX('LEA-District wide'!$B:$B,MATCH($A879,'LEA-District wide'!$A:$A,0)))</f>
        <v/>
      </c>
      <c r="C879" s="26"/>
      <c r="D879" s="26"/>
      <c r="E879" s="6" t="str">
        <f>IF($A879="","",IFERROR(INDEX(CEPIdentifiedStudentsSummary!$D:$D,MATCH($C879,CEPIdentifiedStudentsSummary!$A:$A,0)),0))</f>
        <v/>
      </c>
      <c r="F879" s="6" t="str">
        <f>IF($A879="","",IFERROR(INDEX(CEPIdentifiedStudentsSummary!$C:$C,MATCH($C879,CEPIdentifiedStudentsSummary!$A:$A,0)),0))</f>
        <v/>
      </c>
      <c r="G879" s="5" t="str">
        <f t="shared" si="50"/>
        <v/>
      </c>
      <c r="H879" s="36" t="str">
        <f t="shared" si="48"/>
        <v/>
      </c>
      <c r="I879" s="36" t="str">
        <f t="shared" si="49"/>
        <v/>
      </c>
      <c r="J879" s="44" t="str">
        <f>IF(IFERROR(INDEX(NslpCepGroups!$E:$E,MATCH($C879,NslpCepGroups!$C:$C,0))="Special Assistance - CEP",FALSE),"X","")</f>
        <v/>
      </c>
      <c r="K879" s="42" t="str">
        <f>IF($A879="","",IF($J879="X",INDEX(NslpCepGroups!$H:$H,MATCH($C879,NslpCepGroups!$C:$C,0)),""))</f>
        <v/>
      </c>
      <c r="L879" s="42" t="str">
        <f>IF($A879="","",IF($J879="X",IF(INDEX(NslpCepGroups!$F:$F,MATCH($C879,NslpCepGroups!$C:$C,0))=0,"Indiv. site",INDEX(NslpCepGroups!$F:$F,MATCH($C879,NslpCepGroups!$C:$C,0))),""))</f>
        <v/>
      </c>
      <c r="M879" s="42" t="str">
        <f>IF($A879="","",IF($J879="X",INDEX(NslpCepGroups!$I:$I,MATCH($C879,NslpCepGroups!$C:$C,0)),""))</f>
        <v/>
      </c>
      <c r="N879" s="46"/>
    </row>
    <row r="880" spans="1:14" x14ac:dyDescent="0.25">
      <c r="A880" s="25"/>
      <c r="B880" s="30" t="str">
        <f>IF($A880="","",INDEX('LEA-District wide'!$B:$B,MATCH($A880,'LEA-District wide'!$A:$A,0)))</f>
        <v/>
      </c>
      <c r="C880" s="26"/>
      <c r="D880" s="26"/>
      <c r="E880" s="6" t="str">
        <f>IF($A880="","",IFERROR(INDEX(CEPIdentifiedStudentsSummary!$D:$D,MATCH($C880,CEPIdentifiedStudentsSummary!$A:$A,0)),0))</f>
        <v/>
      </c>
      <c r="F880" s="6" t="str">
        <f>IF($A880="","",IFERROR(INDEX(CEPIdentifiedStudentsSummary!$C:$C,MATCH($C880,CEPIdentifiedStudentsSummary!$A:$A,0)),0))</f>
        <v/>
      </c>
      <c r="G880" s="5" t="str">
        <f t="shared" si="50"/>
        <v/>
      </c>
      <c r="H880" s="36" t="str">
        <f t="shared" si="48"/>
        <v/>
      </c>
      <c r="I880" s="36" t="str">
        <f t="shared" si="49"/>
        <v/>
      </c>
      <c r="J880" s="44" t="str">
        <f>IF(IFERROR(INDEX(NslpCepGroups!$E:$E,MATCH($C880,NslpCepGroups!$C:$C,0))="Special Assistance - CEP",FALSE),"X","")</f>
        <v/>
      </c>
      <c r="K880" s="42" t="str">
        <f>IF($A880="","",IF($J880="X",INDEX(NslpCepGroups!$H:$H,MATCH($C880,NslpCepGroups!$C:$C,0)),""))</f>
        <v/>
      </c>
      <c r="L880" s="42" t="str">
        <f>IF($A880="","",IF($J880="X",IF(INDEX(NslpCepGroups!$F:$F,MATCH($C880,NslpCepGroups!$C:$C,0))=0,"Indiv. site",INDEX(NslpCepGroups!$F:$F,MATCH($C880,NslpCepGroups!$C:$C,0))),""))</f>
        <v/>
      </c>
      <c r="M880" s="42" t="str">
        <f>IF($A880="","",IF($J880="X",INDEX(NslpCepGroups!$I:$I,MATCH($C880,NslpCepGroups!$C:$C,0)),""))</f>
        <v/>
      </c>
      <c r="N880" s="46"/>
    </row>
    <row r="881" spans="1:14" x14ac:dyDescent="0.25">
      <c r="A881" s="25"/>
      <c r="B881" s="30" t="str">
        <f>IF($A881="","",INDEX('LEA-District wide'!$B:$B,MATCH($A881,'LEA-District wide'!$A:$A,0)))</f>
        <v/>
      </c>
      <c r="C881" s="26"/>
      <c r="D881" s="26"/>
      <c r="E881" s="6" t="str">
        <f>IF($A881="","",IFERROR(INDEX(CEPIdentifiedStudentsSummary!$D:$D,MATCH($C881,CEPIdentifiedStudentsSummary!$A:$A,0)),0))</f>
        <v/>
      </c>
      <c r="F881" s="6" t="str">
        <f>IF($A881="","",IFERROR(INDEX(CEPIdentifiedStudentsSummary!$C:$C,MATCH($C881,CEPIdentifiedStudentsSummary!$A:$A,0)),0))</f>
        <v/>
      </c>
      <c r="G881" s="5" t="str">
        <f t="shared" si="50"/>
        <v/>
      </c>
      <c r="H881" s="36" t="str">
        <f t="shared" si="48"/>
        <v/>
      </c>
      <c r="I881" s="36" t="str">
        <f t="shared" si="49"/>
        <v/>
      </c>
      <c r="J881" s="44" t="str">
        <f>IF(IFERROR(INDEX(NslpCepGroups!$E:$E,MATCH($C881,NslpCepGroups!$C:$C,0))="Special Assistance - CEP",FALSE),"X","")</f>
        <v/>
      </c>
      <c r="K881" s="42" t="str">
        <f>IF($A881="","",IF($J881="X",INDEX(NslpCepGroups!$H:$H,MATCH($C881,NslpCepGroups!$C:$C,0)),""))</f>
        <v/>
      </c>
      <c r="L881" s="42" t="str">
        <f>IF($A881="","",IF($J881="X",IF(INDEX(NslpCepGroups!$F:$F,MATCH($C881,NslpCepGroups!$C:$C,0))=0,"Indiv. site",INDEX(NslpCepGroups!$F:$F,MATCH($C881,NslpCepGroups!$C:$C,0))),""))</f>
        <v/>
      </c>
      <c r="M881" s="42" t="str">
        <f>IF($A881="","",IF($J881="X",INDEX(NslpCepGroups!$I:$I,MATCH($C881,NslpCepGroups!$C:$C,0)),""))</f>
        <v/>
      </c>
      <c r="N881" s="46"/>
    </row>
    <row r="882" spans="1:14" x14ac:dyDescent="0.25">
      <c r="A882" s="25"/>
      <c r="B882" s="30" t="str">
        <f>IF($A882="","",INDEX('LEA-District wide'!$B:$B,MATCH($A882,'LEA-District wide'!$A:$A,0)))</f>
        <v/>
      </c>
      <c r="C882" s="26"/>
      <c r="D882" s="26"/>
      <c r="E882" s="6" t="str">
        <f>IF($A882="","",IFERROR(INDEX(CEPIdentifiedStudentsSummary!$D:$D,MATCH($C882,CEPIdentifiedStudentsSummary!$A:$A,0)),0))</f>
        <v/>
      </c>
      <c r="F882" s="6" t="str">
        <f>IF($A882="","",IFERROR(INDEX(CEPIdentifiedStudentsSummary!$C:$C,MATCH($C882,CEPIdentifiedStudentsSummary!$A:$A,0)),0))</f>
        <v/>
      </c>
      <c r="G882" s="5" t="str">
        <f t="shared" si="50"/>
        <v/>
      </c>
      <c r="H882" s="36" t="str">
        <f t="shared" si="48"/>
        <v/>
      </c>
      <c r="I882" s="36" t="str">
        <f t="shared" si="49"/>
        <v/>
      </c>
      <c r="J882" s="44" t="str">
        <f>IF(IFERROR(INDEX(NslpCepGroups!$E:$E,MATCH($C882,NslpCepGroups!$C:$C,0))="Special Assistance - CEP",FALSE),"X","")</f>
        <v/>
      </c>
      <c r="K882" s="42" t="str">
        <f>IF($A882="","",IF($J882="X",INDEX(NslpCepGroups!$H:$H,MATCH($C882,NslpCepGroups!$C:$C,0)),""))</f>
        <v/>
      </c>
      <c r="L882" s="42" t="str">
        <f>IF($A882="","",IF($J882="X",IF(INDEX(NslpCepGroups!$F:$F,MATCH($C882,NslpCepGroups!$C:$C,0))=0,"Indiv. site",INDEX(NslpCepGroups!$F:$F,MATCH($C882,NslpCepGroups!$C:$C,0))),""))</f>
        <v/>
      </c>
      <c r="M882" s="42" t="str">
        <f>IF($A882="","",IF($J882="X",INDEX(NslpCepGroups!$I:$I,MATCH($C882,NslpCepGroups!$C:$C,0)),""))</f>
        <v/>
      </c>
      <c r="N882" s="46"/>
    </row>
    <row r="883" spans="1:14" x14ac:dyDescent="0.25">
      <c r="A883" s="25"/>
      <c r="B883" s="30" t="str">
        <f>IF($A883="","",INDEX('LEA-District wide'!$B:$B,MATCH($A883,'LEA-District wide'!$A:$A,0)))</f>
        <v/>
      </c>
      <c r="C883" s="26"/>
      <c r="D883" s="26"/>
      <c r="E883" s="6" t="str">
        <f>IF($A883="","",IFERROR(INDEX(CEPIdentifiedStudentsSummary!$D:$D,MATCH($C883,CEPIdentifiedStudentsSummary!$A:$A,0)),0))</f>
        <v/>
      </c>
      <c r="F883" s="6" t="str">
        <f>IF($A883="","",IFERROR(INDEX(CEPIdentifiedStudentsSummary!$C:$C,MATCH($C883,CEPIdentifiedStudentsSummary!$A:$A,0)),0))</f>
        <v/>
      </c>
      <c r="G883" s="5" t="str">
        <f t="shared" si="50"/>
        <v/>
      </c>
      <c r="H883" s="36" t="str">
        <f t="shared" si="48"/>
        <v/>
      </c>
      <c r="I883" s="36" t="str">
        <f t="shared" si="49"/>
        <v/>
      </c>
      <c r="J883" s="44" t="str">
        <f>IF(IFERROR(INDEX(NslpCepGroups!$E:$E,MATCH($C883,NslpCepGroups!$C:$C,0))="Special Assistance - CEP",FALSE),"X","")</f>
        <v/>
      </c>
      <c r="K883" s="42" t="str">
        <f>IF($A883="","",IF($J883="X",INDEX(NslpCepGroups!$H:$H,MATCH($C883,NslpCepGroups!$C:$C,0)),""))</f>
        <v/>
      </c>
      <c r="L883" s="42" t="str">
        <f>IF($A883="","",IF($J883="X",IF(INDEX(NslpCepGroups!$F:$F,MATCH($C883,NslpCepGroups!$C:$C,0))=0,"Indiv. site",INDEX(NslpCepGroups!$F:$F,MATCH($C883,NslpCepGroups!$C:$C,0))),""))</f>
        <v/>
      </c>
      <c r="M883" s="42" t="str">
        <f>IF($A883="","",IF($J883="X",INDEX(NslpCepGroups!$I:$I,MATCH($C883,NslpCepGroups!$C:$C,0)),""))</f>
        <v/>
      </c>
      <c r="N883" s="46"/>
    </row>
    <row r="884" spans="1:14" x14ac:dyDescent="0.25">
      <c r="A884" s="25"/>
      <c r="B884" s="30" t="str">
        <f>IF($A884="","",INDEX('LEA-District wide'!$B:$B,MATCH($A884,'LEA-District wide'!$A:$A,0)))</f>
        <v/>
      </c>
      <c r="C884" s="26"/>
      <c r="D884" s="26"/>
      <c r="E884" s="6" t="str">
        <f>IF($A884="","",IFERROR(INDEX(CEPIdentifiedStudentsSummary!$D:$D,MATCH($C884,CEPIdentifiedStudentsSummary!$A:$A,0)),0))</f>
        <v/>
      </c>
      <c r="F884" s="6" t="str">
        <f>IF($A884="","",IFERROR(INDEX(CEPIdentifiedStudentsSummary!$C:$C,MATCH($C884,CEPIdentifiedStudentsSummary!$A:$A,0)),0))</f>
        <v/>
      </c>
      <c r="G884" s="5" t="str">
        <f t="shared" si="50"/>
        <v/>
      </c>
      <c r="H884" s="36" t="str">
        <f t="shared" si="48"/>
        <v/>
      </c>
      <c r="I884" s="36" t="str">
        <f t="shared" si="49"/>
        <v/>
      </c>
      <c r="J884" s="44" t="str">
        <f>IF(IFERROR(INDEX(NslpCepGroups!$E:$E,MATCH($C884,NslpCepGroups!$C:$C,0))="Special Assistance - CEP",FALSE),"X","")</f>
        <v/>
      </c>
      <c r="K884" s="42" t="str">
        <f>IF($A884="","",IF($J884="X",INDEX(NslpCepGroups!$H:$H,MATCH($C884,NslpCepGroups!$C:$C,0)),""))</f>
        <v/>
      </c>
      <c r="L884" s="42" t="str">
        <f>IF($A884="","",IF($J884="X",IF(INDEX(NslpCepGroups!$F:$F,MATCH($C884,NslpCepGroups!$C:$C,0))=0,"Indiv. site",INDEX(NslpCepGroups!$F:$F,MATCH($C884,NslpCepGroups!$C:$C,0))),""))</f>
        <v/>
      </c>
      <c r="M884" s="42" t="str">
        <f>IF($A884="","",IF($J884="X",INDEX(NslpCepGroups!$I:$I,MATCH($C884,NslpCepGroups!$C:$C,0)),""))</f>
        <v/>
      </c>
      <c r="N884" s="46"/>
    </row>
    <row r="885" spans="1:14" x14ac:dyDescent="0.25">
      <c r="A885" s="25"/>
      <c r="B885" s="30" t="str">
        <f>IF($A885="","",INDEX('LEA-District wide'!$B:$B,MATCH($A885,'LEA-District wide'!$A:$A,0)))</f>
        <v/>
      </c>
      <c r="C885" s="26"/>
      <c r="D885" s="26"/>
      <c r="E885" s="6" t="str">
        <f>IF($A885="","",IFERROR(INDEX(CEPIdentifiedStudentsSummary!$D:$D,MATCH($C885,CEPIdentifiedStudentsSummary!$A:$A,0)),0))</f>
        <v/>
      </c>
      <c r="F885" s="6" t="str">
        <f>IF($A885="","",IFERROR(INDEX(CEPIdentifiedStudentsSummary!$C:$C,MATCH($C885,CEPIdentifiedStudentsSummary!$A:$A,0)),0))</f>
        <v/>
      </c>
      <c r="G885" s="5" t="str">
        <f t="shared" si="50"/>
        <v/>
      </c>
      <c r="H885" s="36" t="str">
        <f t="shared" si="48"/>
        <v/>
      </c>
      <c r="I885" s="36" t="str">
        <f t="shared" si="49"/>
        <v/>
      </c>
      <c r="J885" s="44" t="str">
        <f>IF(IFERROR(INDEX(NslpCepGroups!$E:$E,MATCH($C885,NslpCepGroups!$C:$C,0))="Special Assistance - CEP",FALSE),"X","")</f>
        <v/>
      </c>
      <c r="K885" s="42" t="str">
        <f>IF($A885="","",IF($J885="X",INDEX(NslpCepGroups!$H:$H,MATCH($C885,NslpCepGroups!$C:$C,0)),""))</f>
        <v/>
      </c>
      <c r="L885" s="42" t="str">
        <f>IF($A885="","",IF($J885="X",IF(INDEX(NslpCepGroups!$F:$F,MATCH($C885,NslpCepGroups!$C:$C,0))=0,"Indiv. site",INDEX(NslpCepGroups!$F:$F,MATCH($C885,NslpCepGroups!$C:$C,0))),""))</f>
        <v/>
      </c>
      <c r="M885" s="42" t="str">
        <f>IF($A885="","",IF($J885="X",INDEX(NslpCepGroups!$I:$I,MATCH($C885,NslpCepGroups!$C:$C,0)),""))</f>
        <v/>
      </c>
      <c r="N885" s="46"/>
    </row>
    <row r="886" spans="1:14" x14ac:dyDescent="0.25">
      <c r="A886" s="25"/>
      <c r="B886" s="30" t="str">
        <f>IF($A886="","",INDEX('LEA-District wide'!$B:$B,MATCH($A886,'LEA-District wide'!$A:$A,0)))</f>
        <v/>
      </c>
      <c r="C886" s="26"/>
      <c r="D886" s="26"/>
      <c r="E886" s="6" t="str">
        <f>IF($A886="","",IFERROR(INDEX(CEPIdentifiedStudentsSummary!$D:$D,MATCH($C886,CEPIdentifiedStudentsSummary!$A:$A,0)),0))</f>
        <v/>
      </c>
      <c r="F886" s="6" t="str">
        <f>IF($A886="","",IFERROR(INDEX(CEPIdentifiedStudentsSummary!$C:$C,MATCH($C886,CEPIdentifiedStudentsSummary!$A:$A,0)),0))</f>
        <v/>
      </c>
      <c r="G886" s="5" t="str">
        <f t="shared" si="50"/>
        <v/>
      </c>
      <c r="H886" s="36" t="str">
        <f t="shared" si="48"/>
        <v/>
      </c>
      <c r="I886" s="36" t="str">
        <f t="shared" si="49"/>
        <v/>
      </c>
      <c r="J886" s="44" t="str">
        <f>IF(IFERROR(INDEX(NslpCepGroups!$E:$E,MATCH($C886,NslpCepGroups!$C:$C,0))="Special Assistance - CEP",FALSE),"X","")</f>
        <v/>
      </c>
      <c r="K886" s="42" t="str">
        <f>IF($A886="","",IF($J886="X",INDEX(NslpCepGroups!$H:$H,MATCH($C886,NslpCepGroups!$C:$C,0)),""))</f>
        <v/>
      </c>
      <c r="L886" s="42" t="str">
        <f>IF($A886="","",IF($J886="X",IF(INDEX(NslpCepGroups!$F:$F,MATCH($C886,NslpCepGroups!$C:$C,0))=0,"Indiv. site",INDEX(NslpCepGroups!$F:$F,MATCH($C886,NslpCepGroups!$C:$C,0))),""))</f>
        <v/>
      </c>
      <c r="M886" s="42" t="str">
        <f>IF($A886="","",IF($J886="X",INDEX(NslpCepGroups!$I:$I,MATCH($C886,NslpCepGroups!$C:$C,0)),""))</f>
        <v/>
      </c>
      <c r="N886" s="46"/>
    </row>
    <row r="887" spans="1:14" x14ac:dyDescent="0.25">
      <c r="A887" s="25"/>
      <c r="B887" s="30" t="str">
        <f>IF($A887="","",INDEX('LEA-District wide'!$B:$B,MATCH($A887,'LEA-District wide'!$A:$A,0)))</f>
        <v/>
      </c>
      <c r="C887" s="26"/>
      <c r="D887" s="26"/>
      <c r="E887" s="6" t="str">
        <f>IF($A887="","",IFERROR(INDEX(CEPIdentifiedStudentsSummary!$D:$D,MATCH($C887,CEPIdentifiedStudentsSummary!$A:$A,0)),0))</f>
        <v/>
      </c>
      <c r="F887" s="6" t="str">
        <f>IF($A887="","",IFERROR(INDEX(CEPIdentifiedStudentsSummary!$C:$C,MATCH($C887,CEPIdentifiedStudentsSummary!$A:$A,0)),0))</f>
        <v/>
      </c>
      <c r="G887" s="5" t="str">
        <f t="shared" si="50"/>
        <v/>
      </c>
      <c r="H887" s="36" t="str">
        <f t="shared" si="48"/>
        <v/>
      </c>
      <c r="I887" s="36" t="str">
        <f t="shared" si="49"/>
        <v/>
      </c>
      <c r="J887" s="44" t="str">
        <f>IF(IFERROR(INDEX(NslpCepGroups!$E:$E,MATCH($C887,NslpCepGroups!$C:$C,0))="Special Assistance - CEP",FALSE),"X","")</f>
        <v/>
      </c>
      <c r="K887" s="42" t="str">
        <f>IF($A887="","",IF($J887="X",INDEX(NslpCepGroups!$H:$H,MATCH($C887,NslpCepGroups!$C:$C,0)),""))</f>
        <v/>
      </c>
      <c r="L887" s="42" t="str">
        <f>IF($A887="","",IF($J887="X",IF(INDEX(NslpCepGroups!$F:$F,MATCH($C887,NslpCepGroups!$C:$C,0))=0,"Indiv. site",INDEX(NslpCepGroups!$F:$F,MATCH($C887,NslpCepGroups!$C:$C,0))),""))</f>
        <v/>
      </c>
      <c r="M887" s="42" t="str">
        <f>IF($A887="","",IF($J887="X",INDEX(NslpCepGroups!$I:$I,MATCH($C887,NslpCepGroups!$C:$C,0)),""))</f>
        <v/>
      </c>
      <c r="N887" s="46"/>
    </row>
    <row r="888" spans="1:14" x14ac:dyDescent="0.25">
      <c r="A888" s="25"/>
      <c r="B888" s="30" t="str">
        <f>IF($A888="","",INDEX('LEA-District wide'!$B:$B,MATCH($A888,'LEA-District wide'!$A:$A,0)))</f>
        <v/>
      </c>
      <c r="C888" s="26"/>
      <c r="D888" s="26"/>
      <c r="E888" s="6" t="str">
        <f>IF($A888="","",IFERROR(INDEX(CEPIdentifiedStudentsSummary!$D:$D,MATCH($C888,CEPIdentifiedStudentsSummary!$A:$A,0)),0))</f>
        <v/>
      </c>
      <c r="F888" s="6" t="str">
        <f>IF($A888="","",IFERROR(INDEX(CEPIdentifiedStudentsSummary!$C:$C,MATCH($C888,CEPIdentifiedStudentsSummary!$A:$A,0)),0))</f>
        <v/>
      </c>
      <c r="G888" s="5" t="str">
        <f t="shared" si="50"/>
        <v/>
      </c>
      <c r="H888" s="36" t="str">
        <f t="shared" si="48"/>
        <v/>
      </c>
      <c r="I888" s="36" t="str">
        <f t="shared" si="49"/>
        <v/>
      </c>
      <c r="J888" s="44" t="str">
        <f>IF(IFERROR(INDEX(NslpCepGroups!$E:$E,MATCH($C888,NslpCepGroups!$C:$C,0))="Special Assistance - CEP",FALSE),"X","")</f>
        <v/>
      </c>
      <c r="K888" s="42" t="str">
        <f>IF($A888="","",IF($J888="X",INDEX(NslpCepGroups!$H:$H,MATCH($C888,NslpCepGroups!$C:$C,0)),""))</f>
        <v/>
      </c>
      <c r="L888" s="42" t="str">
        <f>IF($A888="","",IF($J888="X",IF(INDEX(NslpCepGroups!$F:$F,MATCH($C888,NslpCepGroups!$C:$C,0))=0,"Indiv. site",INDEX(NslpCepGroups!$F:$F,MATCH($C888,NslpCepGroups!$C:$C,0))),""))</f>
        <v/>
      </c>
      <c r="M888" s="42" t="str">
        <f>IF($A888="","",IF($J888="X",INDEX(NslpCepGroups!$I:$I,MATCH($C888,NslpCepGroups!$C:$C,0)),""))</f>
        <v/>
      </c>
      <c r="N888" s="46"/>
    </row>
    <row r="889" spans="1:14" x14ac:dyDescent="0.25">
      <c r="A889" s="25"/>
      <c r="B889" s="30" t="str">
        <f>IF($A889="","",INDEX('LEA-District wide'!$B:$B,MATCH($A889,'LEA-District wide'!$A:$A,0)))</f>
        <v/>
      </c>
      <c r="C889" s="26"/>
      <c r="D889" s="26"/>
      <c r="E889" s="6" t="str">
        <f>IF($A889="","",IFERROR(INDEX(CEPIdentifiedStudentsSummary!$D:$D,MATCH($C889,CEPIdentifiedStudentsSummary!$A:$A,0)),0))</f>
        <v/>
      </c>
      <c r="F889" s="6" t="str">
        <f>IF($A889="","",IFERROR(INDEX(CEPIdentifiedStudentsSummary!$C:$C,MATCH($C889,CEPIdentifiedStudentsSummary!$A:$A,0)),0))</f>
        <v/>
      </c>
      <c r="G889" s="5" t="str">
        <f t="shared" si="50"/>
        <v/>
      </c>
      <c r="H889" s="36" t="str">
        <f t="shared" si="48"/>
        <v/>
      </c>
      <c r="I889" s="36" t="str">
        <f t="shared" si="49"/>
        <v/>
      </c>
      <c r="J889" s="44" t="str">
        <f>IF(IFERROR(INDEX(NslpCepGroups!$E:$E,MATCH($C889,NslpCepGroups!$C:$C,0))="Special Assistance - CEP",FALSE),"X","")</f>
        <v/>
      </c>
      <c r="K889" s="42" t="str">
        <f>IF($A889="","",IF($J889="X",INDEX(NslpCepGroups!$H:$H,MATCH($C889,NslpCepGroups!$C:$C,0)),""))</f>
        <v/>
      </c>
      <c r="L889" s="42" t="str">
        <f>IF($A889="","",IF($J889="X",IF(INDEX(NslpCepGroups!$F:$F,MATCH($C889,NslpCepGroups!$C:$C,0))=0,"Indiv. site",INDEX(NslpCepGroups!$F:$F,MATCH($C889,NslpCepGroups!$C:$C,0))),""))</f>
        <v/>
      </c>
      <c r="M889" s="42" t="str">
        <f>IF($A889="","",IF($J889="X",INDEX(NslpCepGroups!$I:$I,MATCH($C889,NslpCepGroups!$C:$C,0)),""))</f>
        <v/>
      </c>
      <c r="N889" s="46"/>
    </row>
    <row r="890" spans="1:14" x14ac:dyDescent="0.25">
      <c r="A890" s="25"/>
      <c r="B890" s="30" t="str">
        <f>IF($A890="","",INDEX('LEA-District wide'!$B:$B,MATCH($A890,'LEA-District wide'!$A:$A,0)))</f>
        <v/>
      </c>
      <c r="C890" s="26"/>
      <c r="D890" s="26"/>
      <c r="E890" s="6" t="str">
        <f>IF($A890="","",IFERROR(INDEX(CEPIdentifiedStudentsSummary!$D:$D,MATCH($C890,CEPIdentifiedStudentsSummary!$A:$A,0)),0))</f>
        <v/>
      </c>
      <c r="F890" s="6" t="str">
        <f>IF($A890="","",IFERROR(INDEX(CEPIdentifiedStudentsSummary!$C:$C,MATCH($C890,CEPIdentifiedStudentsSummary!$A:$A,0)),0))</f>
        <v/>
      </c>
      <c r="G890" s="5" t="str">
        <f t="shared" si="50"/>
        <v/>
      </c>
      <c r="H890" s="36" t="str">
        <f t="shared" si="48"/>
        <v/>
      </c>
      <c r="I890" s="36" t="str">
        <f t="shared" si="49"/>
        <v/>
      </c>
      <c r="J890" s="44" t="str">
        <f>IF(IFERROR(INDEX(NslpCepGroups!$E:$E,MATCH($C890,NslpCepGroups!$C:$C,0))="Special Assistance - CEP",FALSE),"X","")</f>
        <v/>
      </c>
      <c r="K890" s="42" t="str">
        <f>IF($A890="","",IF($J890="X",INDEX(NslpCepGroups!$H:$H,MATCH($C890,NslpCepGroups!$C:$C,0)),""))</f>
        <v/>
      </c>
      <c r="L890" s="42" t="str">
        <f>IF($A890="","",IF($J890="X",IF(INDEX(NslpCepGroups!$F:$F,MATCH($C890,NslpCepGroups!$C:$C,0))=0,"Indiv. site",INDEX(NslpCepGroups!$F:$F,MATCH($C890,NslpCepGroups!$C:$C,0))),""))</f>
        <v/>
      </c>
      <c r="M890" s="42" t="str">
        <f>IF($A890="","",IF($J890="X",INDEX(NslpCepGroups!$I:$I,MATCH($C890,NslpCepGroups!$C:$C,0)),""))</f>
        <v/>
      </c>
      <c r="N890" s="46"/>
    </row>
    <row r="891" spans="1:14" x14ac:dyDescent="0.25">
      <c r="A891" s="25"/>
      <c r="B891" s="30" t="str">
        <f>IF($A891="","",INDEX('LEA-District wide'!$B:$B,MATCH($A891,'LEA-District wide'!$A:$A,0)))</f>
        <v/>
      </c>
      <c r="C891" s="26"/>
      <c r="D891" s="26"/>
      <c r="E891" s="6" t="str">
        <f>IF($A891="","",IFERROR(INDEX(CEPIdentifiedStudentsSummary!$D:$D,MATCH($C891,CEPIdentifiedStudentsSummary!$A:$A,0)),0))</f>
        <v/>
      </c>
      <c r="F891" s="6" t="str">
        <f>IF($A891="","",IFERROR(INDEX(CEPIdentifiedStudentsSummary!$C:$C,MATCH($C891,CEPIdentifiedStudentsSummary!$A:$A,0)),0))</f>
        <v/>
      </c>
      <c r="G891" s="5" t="str">
        <f t="shared" si="50"/>
        <v/>
      </c>
      <c r="H891" s="36" t="str">
        <f t="shared" si="48"/>
        <v/>
      </c>
      <c r="I891" s="36" t="str">
        <f t="shared" si="49"/>
        <v/>
      </c>
      <c r="J891" s="44" t="str">
        <f>IF(IFERROR(INDEX(NslpCepGroups!$E:$E,MATCH($C891,NslpCepGroups!$C:$C,0))="Special Assistance - CEP",FALSE),"X","")</f>
        <v/>
      </c>
      <c r="K891" s="42" t="str">
        <f>IF($A891="","",IF($J891="X",INDEX(NslpCepGroups!$H:$H,MATCH($C891,NslpCepGroups!$C:$C,0)),""))</f>
        <v/>
      </c>
      <c r="L891" s="42" t="str">
        <f>IF($A891="","",IF($J891="X",IF(INDEX(NslpCepGroups!$F:$F,MATCH($C891,NslpCepGroups!$C:$C,0))=0,"Indiv. site",INDEX(NslpCepGroups!$F:$F,MATCH($C891,NslpCepGroups!$C:$C,0))),""))</f>
        <v/>
      </c>
      <c r="M891" s="42" t="str">
        <f>IF($A891="","",IF($J891="X",INDEX(NslpCepGroups!$I:$I,MATCH($C891,NslpCepGroups!$C:$C,0)),""))</f>
        <v/>
      </c>
      <c r="N891" s="46"/>
    </row>
    <row r="892" spans="1:14" x14ac:dyDescent="0.25">
      <c r="A892" s="25"/>
      <c r="B892" s="30" t="str">
        <f>IF($A892="","",INDEX('LEA-District wide'!$B:$B,MATCH($A892,'LEA-District wide'!$A:$A,0)))</f>
        <v/>
      </c>
      <c r="C892" s="26"/>
      <c r="D892" s="26"/>
      <c r="E892" s="6" t="str">
        <f>IF($A892="","",IFERROR(INDEX(CEPIdentifiedStudentsSummary!$D:$D,MATCH($C892,CEPIdentifiedStudentsSummary!$A:$A,0)),0))</f>
        <v/>
      </c>
      <c r="F892" s="6" t="str">
        <f>IF($A892="","",IFERROR(INDEX(CEPIdentifiedStudentsSummary!$C:$C,MATCH($C892,CEPIdentifiedStudentsSummary!$A:$A,0)),0))</f>
        <v/>
      </c>
      <c r="G892" s="5" t="str">
        <f t="shared" si="50"/>
        <v/>
      </c>
      <c r="H892" s="36" t="str">
        <f t="shared" si="48"/>
        <v/>
      </c>
      <c r="I892" s="36" t="str">
        <f t="shared" si="49"/>
        <v/>
      </c>
      <c r="J892" s="44" t="str">
        <f>IF(IFERROR(INDEX(NslpCepGroups!$E:$E,MATCH($C892,NslpCepGroups!$C:$C,0))="Special Assistance - CEP",FALSE),"X","")</f>
        <v/>
      </c>
      <c r="K892" s="42" t="str">
        <f>IF($A892="","",IF($J892="X",INDEX(NslpCepGroups!$H:$H,MATCH($C892,NslpCepGroups!$C:$C,0)),""))</f>
        <v/>
      </c>
      <c r="L892" s="42" t="str">
        <f>IF($A892="","",IF($J892="X",IF(INDEX(NslpCepGroups!$F:$F,MATCH($C892,NslpCepGroups!$C:$C,0))=0,"Indiv. site",INDEX(NslpCepGroups!$F:$F,MATCH($C892,NslpCepGroups!$C:$C,0))),""))</f>
        <v/>
      </c>
      <c r="M892" s="42" t="str">
        <f>IF($A892="","",IF($J892="X",INDEX(NslpCepGroups!$I:$I,MATCH($C892,NslpCepGroups!$C:$C,0)),""))</f>
        <v/>
      </c>
      <c r="N892" s="46"/>
    </row>
    <row r="893" spans="1:14" x14ac:dyDescent="0.25">
      <c r="A893" s="25"/>
      <c r="B893" s="30" t="str">
        <f>IF($A893="","",INDEX('LEA-District wide'!$B:$B,MATCH($A893,'LEA-District wide'!$A:$A,0)))</f>
        <v/>
      </c>
      <c r="C893" s="26"/>
      <c r="D893" s="26"/>
      <c r="E893" s="6" t="str">
        <f>IF($A893="","",IFERROR(INDEX(CEPIdentifiedStudentsSummary!$D:$D,MATCH($C893,CEPIdentifiedStudentsSummary!$A:$A,0)),0))</f>
        <v/>
      </c>
      <c r="F893" s="6" t="str">
        <f>IF($A893="","",IFERROR(INDEX(CEPIdentifiedStudentsSummary!$C:$C,MATCH($C893,CEPIdentifiedStudentsSummary!$A:$A,0)),0))</f>
        <v/>
      </c>
      <c r="G893" s="5" t="str">
        <f t="shared" si="50"/>
        <v/>
      </c>
      <c r="H893" s="36" t="str">
        <f t="shared" si="48"/>
        <v/>
      </c>
      <c r="I893" s="36" t="str">
        <f t="shared" si="49"/>
        <v/>
      </c>
      <c r="J893" s="44" t="str">
        <f>IF(IFERROR(INDEX(NslpCepGroups!$E:$E,MATCH($C893,NslpCepGroups!$C:$C,0))="Special Assistance - CEP",FALSE),"X","")</f>
        <v/>
      </c>
      <c r="K893" s="42" t="str">
        <f>IF($A893="","",IF($J893="X",INDEX(NslpCepGroups!$H:$H,MATCH($C893,NslpCepGroups!$C:$C,0)),""))</f>
        <v/>
      </c>
      <c r="L893" s="42" t="str">
        <f>IF($A893="","",IF($J893="X",IF(INDEX(NslpCepGroups!$F:$F,MATCH($C893,NslpCepGroups!$C:$C,0))=0,"Indiv. site",INDEX(NslpCepGroups!$F:$F,MATCH($C893,NslpCepGroups!$C:$C,0))),""))</f>
        <v/>
      </c>
      <c r="M893" s="42" t="str">
        <f>IF($A893="","",IF($J893="X",INDEX(NslpCepGroups!$I:$I,MATCH($C893,NslpCepGroups!$C:$C,0)),""))</f>
        <v/>
      </c>
      <c r="N893" s="46"/>
    </row>
    <row r="894" spans="1:14" x14ac:dyDescent="0.25">
      <c r="A894" s="25"/>
      <c r="B894" s="30" t="str">
        <f>IF($A894="","",INDEX('LEA-District wide'!$B:$B,MATCH($A894,'LEA-District wide'!$A:$A,0)))</f>
        <v/>
      </c>
      <c r="C894" s="26"/>
      <c r="D894" s="26"/>
      <c r="E894" s="6" t="str">
        <f>IF($A894="","",IFERROR(INDEX(CEPIdentifiedStudentsSummary!$D:$D,MATCH($C894,CEPIdentifiedStudentsSummary!$A:$A,0)),0))</f>
        <v/>
      </c>
      <c r="F894" s="6" t="str">
        <f>IF($A894="","",IFERROR(INDEX(CEPIdentifiedStudentsSummary!$C:$C,MATCH($C894,CEPIdentifiedStudentsSummary!$A:$A,0)),0))</f>
        <v/>
      </c>
      <c r="G894" s="5" t="str">
        <f t="shared" si="50"/>
        <v/>
      </c>
      <c r="H894" s="36" t="str">
        <f t="shared" si="48"/>
        <v/>
      </c>
      <c r="I894" s="36" t="str">
        <f t="shared" si="49"/>
        <v/>
      </c>
      <c r="J894" s="44" t="str">
        <f>IF(IFERROR(INDEX(NslpCepGroups!$E:$E,MATCH($C894,NslpCepGroups!$C:$C,0))="Special Assistance - CEP",FALSE),"X","")</f>
        <v/>
      </c>
      <c r="K894" s="42" t="str">
        <f>IF($A894="","",IF($J894="X",INDEX(NslpCepGroups!$H:$H,MATCH($C894,NslpCepGroups!$C:$C,0)),""))</f>
        <v/>
      </c>
      <c r="L894" s="42" t="str">
        <f>IF($A894="","",IF($J894="X",IF(INDEX(NslpCepGroups!$F:$F,MATCH($C894,NslpCepGroups!$C:$C,0))=0,"Indiv. site",INDEX(NslpCepGroups!$F:$F,MATCH($C894,NslpCepGroups!$C:$C,0))),""))</f>
        <v/>
      </c>
      <c r="M894" s="42" t="str">
        <f>IF($A894="","",IF($J894="X",INDEX(NslpCepGroups!$I:$I,MATCH($C894,NslpCepGroups!$C:$C,0)),""))</f>
        <v/>
      </c>
      <c r="N894" s="46"/>
    </row>
    <row r="895" spans="1:14" x14ac:dyDescent="0.25">
      <c r="A895" s="25"/>
      <c r="B895" s="30" t="str">
        <f>IF($A895="","",INDEX('LEA-District wide'!$B:$B,MATCH($A895,'LEA-District wide'!$A:$A,0)))</f>
        <v/>
      </c>
      <c r="C895" s="26"/>
      <c r="D895" s="26"/>
      <c r="E895" s="6" t="str">
        <f>IF($A895="","",IFERROR(INDEX(CEPIdentifiedStudentsSummary!$D:$D,MATCH($C895,CEPIdentifiedStudentsSummary!$A:$A,0)),0))</f>
        <v/>
      </c>
      <c r="F895" s="6" t="str">
        <f>IF($A895="","",IFERROR(INDEX(CEPIdentifiedStudentsSummary!$C:$C,MATCH($C895,CEPIdentifiedStudentsSummary!$A:$A,0)),0))</f>
        <v/>
      </c>
      <c r="G895" s="5" t="str">
        <f t="shared" si="50"/>
        <v/>
      </c>
      <c r="H895" s="36" t="str">
        <f t="shared" si="48"/>
        <v/>
      </c>
      <c r="I895" s="36" t="str">
        <f t="shared" si="49"/>
        <v/>
      </c>
      <c r="J895" s="44" t="str">
        <f>IF(IFERROR(INDEX(NslpCepGroups!$E:$E,MATCH($C895,NslpCepGroups!$C:$C,0))="Special Assistance - CEP",FALSE),"X","")</f>
        <v/>
      </c>
      <c r="K895" s="42" t="str">
        <f>IF($A895="","",IF($J895="X",INDEX(NslpCepGroups!$H:$H,MATCH($C895,NslpCepGroups!$C:$C,0)),""))</f>
        <v/>
      </c>
      <c r="L895" s="42" t="str">
        <f>IF($A895="","",IF($J895="X",IF(INDEX(NslpCepGroups!$F:$F,MATCH($C895,NslpCepGroups!$C:$C,0))=0,"Indiv. site",INDEX(NslpCepGroups!$F:$F,MATCH($C895,NslpCepGroups!$C:$C,0))),""))</f>
        <v/>
      </c>
      <c r="M895" s="42" t="str">
        <f>IF($A895="","",IF($J895="X",INDEX(NslpCepGroups!$I:$I,MATCH($C895,NslpCepGroups!$C:$C,0)),""))</f>
        <v/>
      </c>
      <c r="N895" s="46"/>
    </row>
    <row r="896" spans="1:14" x14ac:dyDescent="0.25">
      <c r="A896" s="25"/>
      <c r="B896" s="30" t="str">
        <f>IF($A896="","",INDEX('LEA-District wide'!$B:$B,MATCH($A896,'LEA-District wide'!$A:$A,0)))</f>
        <v/>
      </c>
      <c r="C896" s="26"/>
      <c r="D896" s="26"/>
      <c r="E896" s="6" t="str">
        <f>IF($A896="","",IFERROR(INDEX(CEPIdentifiedStudentsSummary!$D:$D,MATCH($C896,CEPIdentifiedStudentsSummary!$A:$A,0)),0))</f>
        <v/>
      </c>
      <c r="F896" s="6" t="str">
        <f>IF($A896="","",IFERROR(INDEX(CEPIdentifiedStudentsSummary!$C:$C,MATCH($C896,CEPIdentifiedStudentsSummary!$A:$A,0)),0))</f>
        <v/>
      </c>
      <c r="G896" s="5" t="str">
        <f t="shared" si="50"/>
        <v/>
      </c>
      <c r="H896" s="36" t="str">
        <f t="shared" si="48"/>
        <v/>
      </c>
      <c r="I896" s="36" t="str">
        <f t="shared" si="49"/>
        <v/>
      </c>
      <c r="J896" s="44" t="str">
        <f>IF(IFERROR(INDEX(NslpCepGroups!$E:$E,MATCH($C896,NslpCepGroups!$C:$C,0))="Special Assistance - CEP",FALSE),"X","")</f>
        <v/>
      </c>
      <c r="K896" s="42" t="str">
        <f>IF($A896="","",IF($J896="X",INDEX(NslpCepGroups!$H:$H,MATCH($C896,NslpCepGroups!$C:$C,0)),""))</f>
        <v/>
      </c>
      <c r="L896" s="42" t="str">
        <f>IF($A896="","",IF($J896="X",IF(INDEX(NslpCepGroups!$F:$F,MATCH($C896,NslpCepGroups!$C:$C,0))=0,"Indiv. site",INDEX(NslpCepGroups!$F:$F,MATCH($C896,NslpCepGroups!$C:$C,0))),""))</f>
        <v/>
      </c>
      <c r="M896" s="42" t="str">
        <f>IF($A896="","",IF($J896="X",INDEX(NslpCepGroups!$I:$I,MATCH($C896,NslpCepGroups!$C:$C,0)),""))</f>
        <v/>
      </c>
      <c r="N896" s="46"/>
    </row>
    <row r="897" spans="1:14" x14ac:dyDescent="0.25">
      <c r="A897" s="25"/>
      <c r="B897" s="30" t="str">
        <f>IF($A897="","",INDEX('LEA-District wide'!$B:$B,MATCH($A897,'LEA-District wide'!$A:$A,0)))</f>
        <v/>
      </c>
      <c r="C897" s="26"/>
      <c r="D897" s="26"/>
      <c r="E897" s="6" t="str">
        <f>IF($A897="","",IFERROR(INDEX(CEPIdentifiedStudentsSummary!$D:$D,MATCH($C897,CEPIdentifiedStudentsSummary!$A:$A,0)),0))</f>
        <v/>
      </c>
      <c r="F897" s="6" t="str">
        <f>IF($A897="","",IFERROR(INDEX(CEPIdentifiedStudentsSummary!$C:$C,MATCH($C897,CEPIdentifiedStudentsSummary!$A:$A,0)),0))</f>
        <v/>
      </c>
      <c r="G897" s="5" t="str">
        <f t="shared" si="50"/>
        <v/>
      </c>
      <c r="H897" s="36" t="str">
        <f t="shared" si="48"/>
        <v/>
      </c>
      <c r="I897" s="36" t="str">
        <f t="shared" si="49"/>
        <v/>
      </c>
      <c r="J897" s="44" t="str">
        <f>IF(IFERROR(INDEX(NslpCepGroups!$E:$E,MATCH($C897,NslpCepGroups!$C:$C,0))="Special Assistance - CEP",FALSE),"X","")</f>
        <v/>
      </c>
      <c r="K897" s="42" t="str">
        <f>IF($A897="","",IF($J897="X",INDEX(NslpCepGroups!$H:$H,MATCH($C897,NslpCepGroups!$C:$C,0)),""))</f>
        <v/>
      </c>
      <c r="L897" s="42" t="str">
        <f>IF($A897="","",IF($J897="X",IF(INDEX(NslpCepGroups!$F:$F,MATCH($C897,NslpCepGroups!$C:$C,0))=0,"Indiv. site",INDEX(NslpCepGroups!$F:$F,MATCH($C897,NslpCepGroups!$C:$C,0))),""))</f>
        <v/>
      </c>
      <c r="M897" s="42" t="str">
        <f>IF($A897="","",IF($J897="X",INDEX(NslpCepGroups!$I:$I,MATCH($C897,NslpCepGroups!$C:$C,0)),""))</f>
        <v/>
      </c>
      <c r="N897" s="46"/>
    </row>
    <row r="898" spans="1:14" x14ac:dyDescent="0.25">
      <c r="A898" s="25"/>
      <c r="B898" s="30" t="str">
        <f>IF($A898="","",INDEX('LEA-District wide'!$B:$B,MATCH($A898,'LEA-District wide'!$A:$A,0)))</f>
        <v/>
      </c>
      <c r="C898" s="26"/>
      <c r="D898" s="26"/>
      <c r="E898" s="6" t="str">
        <f>IF($A898="","",IFERROR(INDEX(CEPIdentifiedStudentsSummary!$D:$D,MATCH($C898,CEPIdentifiedStudentsSummary!$A:$A,0)),0))</f>
        <v/>
      </c>
      <c r="F898" s="6" t="str">
        <f>IF($A898="","",IFERROR(INDEX(CEPIdentifiedStudentsSummary!$C:$C,MATCH($C898,CEPIdentifiedStudentsSummary!$A:$A,0)),0))</f>
        <v/>
      </c>
      <c r="G898" s="5" t="str">
        <f t="shared" si="50"/>
        <v/>
      </c>
      <c r="H898" s="36" t="str">
        <f t="shared" ref="H898:H961" si="51">IF($G898="N/A","",IF(AND($G898&gt;=0.3,$G898&lt;0.4),"X",""))</f>
        <v/>
      </c>
      <c r="I898" s="36" t="str">
        <f t="shared" ref="I898:I961" si="52">IF($A898="","",IF($G898="N/A","",IF($G898&gt;=0.4,"X","")))</f>
        <v/>
      </c>
      <c r="J898" s="44" t="str">
        <f>IF(IFERROR(INDEX(NslpCepGroups!$E:$E,MATCH($C898,NslpCepGroups!$C:$C,0))="Special Assistance - CEP",FALSE),"X","")</f>
        <v/>
      </c>
      <c r="K898" s="42" t="str">
        <f>IF($A898="","",IF($J898="X",INDEX(NslpCepGroups!$H:$H,MATCH($C898,NslpCepGroups!$C:$C,0)),""))</f>
        <v/>
      </c>
      <c r="L898" s="42" t="str">
        <f>IF($A898="","",IF($J898="X",IF(INDEX(NslpCepGroups!$F:$F,MATCH($C898,NslpCepGroups!$C:$C,0))=0,"Indiv. site",INDEX(NslpCepGroups!$F:$F,MATCH($C898,NslpCepGroups!$C:$C,0))),""))</f>
        <v/>
      </c>
      <c r="M898" s="42" t="str">
        <f>IF($A898="","",IF($J898="X",INDEX(NslpCepGroups!$I:$I,MATCH($C898,NslpCepGroups!$C:$C,0)),""))</f>
        <v/>
      </c>
      <c r="N898" s="46"/>
    </row>
    <row r="899" spans="1:14" x14ac:dyDescent="0.25">
      <c r="A899" s="25"/>
      <c r="B899" s="30" t="str">
        <f>IF($A899="","",INDEX('LEA-District wide'!$B:$B,MATCH($A899,'LEA-District wide'!$A:$A,0)))</f>
        <v/>
      </c>
      <c r="C899" s="26"/>
      <c r="D899" s="26"/>
      <c r="E899" s="6" t="str">
        <f>IF($A899="","",IFERROR(INDEX(CEPIdentifiedStudentsSummary!$D:$D,MATCH($C899,CEPIdentifiedStudentsSummary!$A:$A,0)),0))</f>
        <v/>
      </c>
      <c r="F899" s="6" t="str">
        <f>IF($A899="","",IFERROR(INDEX(CEPIdentifiedStudentsSummary!$C:$C,MATCH($C899,CEPIdentifiedStudentsSummary!$A:$A,0)),0))</f>
        <v/>
      </c>
      <c r="G899" s="5" t="str">
        <f t="shared" ref="G899:G962" si="53">IF($A899="","",IFERROR(F899/E899,"N/A"))</f>
        <v/>
      </c>
      <c r="H899" s="36" t="str">
        <f t="shared" si="51"/>
        <v/>
      </c>
      <c r="I899" s="36" t="str">
        <f t="shared" si="52"/>
        <v/>
      </c>
      <c r="J899" s="44" t="str">
        <f>IF(IFERROR(INDEX(NslpCepGroups!$E:$E,MATCH($C899,NslpCepGroups!$C:$C,0))="Special Assistance - CEP",FALSE),"X","")</f>
        <v/>
      </c>
      <c r="K899" s="42" t="str">
        <f>IF($A899="","",IF($J899="X",INDEX(NslpCepGroups!$H:$H,MATCH($C899,NslpCepGroups!$C:$C,0)),""))</f>
        <v/>
      </c>
      <c r="L899" s="42" t="str">
        <f>IF($A899="","",IF($J899="X",IF(INDEX(NslpCepGroups!$F:$F,MATCH($C899,NslpCepGroups!$C:$C,0))=0,"Indiv. site",INDEX(NslpCepGroups!$F:$F,MATCH($C899,NslpCepGroups!$C:$C,0))),""))</f>
        <v/>
      </c>
      <c r="M899" s="42" t="str">
        <f>IF($A899="","",IF($J899="X",INDEX(NslpCepGroups!$I:$I,MATCH($C899,NslpCepGroups!$C:$C,0)),""))</f>
        <v/>
      </c>
      <c r="N899" s="46"/>
    </row>
    <row r="900" spans="1:14" x14ac:dyDescent="0.25">
      <c r="A900" s="25"/>
      <c r="B900" s="30" t="str">
        <f>IF($A900="","",INDEX('LEA-District wide'!$B:$B,MATCH($A900,'LEA-District wide'!$A:$A,0)))</f>
        <v/>
      </c>
      <c r="C900" s="26"/>
      <c r="D900" s="26"/>
      <c r="E900" s="6" t="str">
        <f>IF($A900="","",IFERROR(INDEX(CEPIdentifiedStudentsSummary!$D:$D,MATCH($C900,CEPIdentifiedStudentsSummary!$A:$A,0)),0))</f>
        <v/>
      </c>
      <c r="F900" s="6" t="str">
        <f>IF($A900="","",IFERROR(INDEX(CEPIdentifiedStudentsSummary!$C:$C,MATCH($C900,CEPIdentifiedStudentsSummary!$A:$A,0)),0))</f>
        <v/>
      </c>
      <c r="G900" s="5" t="str">
        <f t="shared" si="53"/>
        <v/>
      </c>
      <c r="H900" s="36" t="str">
        <f t="shared" si="51"/>
        <v/>
      </c>
      <c r="I900" s="36" t="str">
        <f t="shared" si="52"/>
        <v/>
      </c>
      <c r="J900" s="44" t="str">
        <f>IF(IFERROR(INDEX(NslpCepGroups!$E:$E,MATCH($C900,NslpCepGroups!$C:$C,0))="Special Assistance - CEP",FALSE),"X","")</f>
        <v/>
      </c>
      <c r="K900" s="42" t="str">
        <f>IF($A900="","",IF($J900="X",INDEX(NslpCepGroups!$H:$H,MATCH($C900,NslpCepGroups!$C:$C,0)),""))</f>
        <v/>
      </c>
      <c r="L900" s="42" t="str">
        <f>IF($A900="","",IF($J900="X",IF(INDEX(NslpCepGroups!$F:$F,MATCH($C900,NslpCepGroups!$C:$C,0))=0,"Indiv. site",INDEX(NslpCepGroups!$F:$F,MATCH($C900,NslpCepGroups!$C:$C,0))),""))</f>
        <v/>
      </c>
      <c r="M900" s="42" t="str">
        <f>IF($A900="","",IF($J900="X",INDEX(NslpCepGroups!$I:$I,MATCH($C900,NslpCepGroups!$C:$C,0)),""))</f>
        <v/>
      </c>
      <c r="N900" s="46"/>
    </row>
    <row r="901" spans="1:14" x14ac:dyDescent="0.25">
      <c r="A901" s="25"/>
      <c r="B901" s="30" t="str">
        <f>IF($A901="","",INDEX('LEA-District wide'!$B:$B,MATCH($A901,'LEA-District wide'!$A:$A,0)))</f>
        <v/>
      </c>
      <c r="C901" s="26"/>
      <c r="D901" s="26"/>
      <c r="E901" s="6" t="str">
        <f>IF($A901="","",IFERROR(INDEX(CEPIdentifiedStudentsSummary!$D:$D,MATCH($C901,CEPIdentifiedStudentsSummary!$A:$A,0)),0))</f>
        <v/>
      </c>
      <c r="F901" s="6" t="str">
        <f>IF($A901="","",IFERROR(INDEX(CEPIdentifiedStudentsSummary!$C:$C,MATCH($C901,CEPIdentifiedStudentsSummary!$A:$A,0)),0))</f>
        <v/>
      </c>
      <c r="G901" s="5" t="str">
        <f t="shared" si="53"/>
        <v/>
      </c>
      <c r="H901" s="36" t="str">
        <f t="shared" si="51"/>
        <v/>
      </c>
      <c r="I901" s="36" t="str">
        <f t="shared" si="52"/>
        <v/>
      </c>
      <c r="J901" s="44" t="str">
        <f>IF(IFERROR(INDEX(NslpCepGroups!$E:$E,MATCH($C901,NslpCepGroups!$C:$C,0))="Special Assistance - CEP",FALSE),"X","")</f>
        <v/>
      </c>
      <c r="K901" s="42" t="str">
        <f>IF($A901="","",IF($J901="X",INDEX(NslpCepGroups!$H:$H,MATCH($C901,NslpCepGroups!$C:$C,0)),""))</f>
        <v/>
      </c>
      <c r="L901" s="42" t="str">
        <f>IF($A901="","",IF($J901="X",IF(INDEX(NslpCepGroups!$F:$F,MATCH($C901,NslpCepGroups!$C:$C,0))=0,"Indiv. site",INDEX(NslpCepGroups!$F:$F,MATCH($C901,NslpCepGroups!$C:$C,0))),""))</f>
        <v/>
      </c>
      <c r="M901" s="42" t="str">
        <f>IF($A901="","",IF($J901="X",INDEX(NslpCepGroups!$I:$I,MATCH($C901,NslpCepGroups!$C:$C,0)),""))</f>
        <v/>
      </c>
      <c r="N901" s="46"/>
    </row>
    <row r="902" spans="1:14" x14ac:dyDescent="0.25">
      <c r="A902" s="25"/>
      <c r="B902" s="30" t="str">
        <f>IF($A902="","",INDEX('LEA-District wide'!$B:$B,MATCH($A902,'LEA-District wide'!$A:$A,0)))</f>
        <v/>
      </c>
      <c r="C902" s="26"/>
      <c r="D902" s="26"/>
      <c r="E902" s="6" t="str">
        <f>IF($A902="","",IFERROR(INDEX(CEPIdentifiedStudentsSummary!$D:$D,MATCH($C902,CEPIdentifiedStudentsSummary!$A:$A,0)),0))</f>
        <v/>
      </c>
      <c r="F902" s="6" t="str">
        <f>IF($A902="","",IFERROR(INDEX(CEPIdentifiedStudentsSummary!$C:$C,MATCH($C902,CEPIdentifiedStudentsSummary!$A:$A,0)),0))</f>
        <v/>
      </c>
      <c r="G902" s="5" t="str">
        <f t="shared" si="53"/>
        <v/>
      </c>
      <c r="H902" s="36" t="str">
        <f t="shared" si="51"/>
        <v/>
      </c>
      <c r="I902" s="36" t="str">
        <f t="shared" si="52"/>
        <v/>
      </c>
      <c r="J902" s="44" t="str">
        <f>IF(IFERROR(INDEX(NslpCepGroups!$E:$E,MATCH($C902,NslpCepGroups!$C:$C,0))="Special Assistance - CEP",FALSE),"X","")</f>
        <v/>
      </c>
      <c r="K902" s="42" t="str">
        <f>IF($A902="","",IF($J902="X",INDEX(NslpCepGroups!$H:$H,MATCH($C902,NslpCepGroups!$C:$C,0)),""))</f>
        <v/>
      </c>
      <c r="L902" s="42" t="str">
        <f>IF($A902="","",IF($J902="X",IF(INDEX(NslpCepGroups!$F:$F,MATCH($C902,NslpCepGroups!$C:$C,0))=0,"Indiv. site",INDEX(NslpCepGroups!$F:$F,MATCH($C902,NslpCepGroups!$C:$C,0))),""))</f>
        <v/>
      </c>
      <c r="M902" s="42" t="str">
        <f>IF($A902="","",IF($J902="X",INDEX(NslpCepGroups!$I:$I,MATCH($C902,NslpCepGroups!$C:$C,0)),""))</f>
        <v/>
      </c>
      <c r="N902" s="46"/>
    </row>
    <row r="903" spans="1:14" x14ac:dyDescent="0.25">
      <c r="A903" s="25"/>
      <c r="B903" s="30" t="str">
        <f>IF($A903="","",INDEX('LEA-District wide'!$B:$B,MATCH($A903,'LEA-District wide'!$A:$A,0)))</f>
        <v/>
      </c>
      <c r="C903" s="26"/>
      <c r="D903" s="26"/>
      <c r="E903" s="6" t="str">
        <f>IF($A903="","",IFERROR(INDEX(CEPIdentifiedStudentsSummary!$D:$D,MATCH($C903,CEPIdentifiedStudentsSummary!$A:$A,0)),0))</f>
        <v/>
      </c>
      <c r="F903" s="6" t="str">
        <f>IF($A903="","",IFERROR(INDEX(CEPIdentifiedStudentsSummary!$C:$C,MATCH($C903,CEPIdentifiedStudentsSummary!$A:$A,0)),0))</f>
        <v/>
      </c>
      <c r="G903" s="5" t="str">
        <f t="shared" si="53"/>
        <v/>
      </c>
      <c r="H903" s="36" t="str">
        <f t="shared" si="51"/>
        <v/>
      </c>
      <c r="I903" s="36" t="str">
        <f t="shared" si="52"/>
        <v/>
      </c>
      <c r="J903" s="44" t="str">
        <f>IF(IFERROR(INDEX(NslpCepGroups!$E:$E,MATCH($C903,NslpCepGroups!$C:$C,0))="Special Assistance - CEP",FALSE),"X","")</f>
        <v/>
      </c>
      <c r="K903" s="42" t="str">
        <f>IF($A903="","",IF($J903="X",INDEX(NslpCepGroups!$H:$H,MATCH($C903,NslpCepGroups!$C:$C,0)),""))</f>
        <v/>
      </c>
      <c r="L903" s="42" t="str">
        <f>IF($A903="","",IF($J903="X",IF(INDEX(NslpCepGroups!$F:$F,MATCH($C903,NslpCepGroups!$C:$C,0))=0,"Indiv. site",INDEX(NslpCepGroups!$F:$F,MATCH($C903,NslpCepGroups!$C:$C,0))),""))</f>
        <v/>
      </c>
      <c r="M903" s="42" t="str">
        <f>IF($A903="","",IF($J903="X",INDEX(NslpCepGroups!$I:$I,MATCH($C903,NslpCepGroups!$C:$C,0)),""))</f>
        <v/>
      </c>
      <c r="N903" s="46"/>
    </row>
    <row r="904" spans="1:14" x14ac:dyDescent="0.25">
      <c r="A904" s="25"/>
      <c r="B904" s="30" t="str">
        <f>IF($A904="","",INDEX('LEA-District wide'!$B:$B,MATCH($A904,'LEA-District wide'!$A:$A,0)))</f>
        <v/>
      </c>
      <c r="C904" s="26"/>
      <c r="D904" s="26"/>
      <c r="E904" s="6" t="str">
        <f>IF($A904="","",IFERROR(INDEX(CEPIdentifiedStudentsSummary!$D:$D,MATCH($C904,CEPIdentifiedStudentsSummary!$A:$A,0)),0))</f>
        <v/>
      </c>
      <c r="F904" s="6" t="str">
        <f>IF($A904="","",IFERROR(INDEX(CEPIdentifiedStudentsSummary!$C:$C,MATCH($C904,CEPIdentifiedStudentsSummary!$A:$A,0)),0))</f>
        <v/>
      </c>
      <c r="G904" s="5" t="str">
        <f t="shared" si="53"/>
        <v/>
      </c>
      <c r="H904" s="36" t="str">
        <f t="shared" si="51"/>
        <v/>
      </c>
      <c r="I904" s="36" t="str">
        <f t="shared" si="52"/>
        <v/>
      </c>
      <c r="J904" s="44" t="str">
        <f>IF(IFERROR(INDEX(NslpCepGroups!$E:$E,MATCH($C904,NslpCepGroups!$C:$C,0))="Special Assistance - CEP",FALSE),"X","")</f>
        <v/>
      </c>
      <c r="K904" s="42" t="str">
        <f>IF($A904="","",IF($J904="X",INDEX(NslpCepGroups!$H:$H,MATCH($C904,NslpCepGroups!$C:$C,0)),""))</f>
        <v/>
      </c>
      <c r="L904" s="42" t="str">
        <f>IF($A904="","",IF($J904="X",IF(INDEX(NslpCepGroups!$F:$F,MATCH($C904,NslpCepGroups!$C:$C,0))=0,"Indiv. site",INDEX(NslpCepGroups!$F:$F,MATCH($C904,NslpCepGroups!$C:$C,0))),""))</f>
        <v/>
      </c>
      <c r="M904" s="42" t="str">
        <f>IF($A904="","",IF($J904="X",INDEX(NslpCepGroups!$I:$I,MATCH($C904,NslpCepGroups!$C:$C,0)),""))</f>
        <v/>
      </c>
      <c r="N904" s="46"/>
    </row>
    <row r="905" spans="1:14" x14ac:dyDescent="0.25">
      <c r="A905" s="25"/>
      <c r="B905" s="30" t="str">
        <f>IF($A905="","",INDEX('LEA-District wide'!$B:$B,MATCH($A905,'LEA-District wide'!$A:$A,0)))</f>
        <v/>
      </c>
      <c r="C905" s="26"/>
      <c r="D905" s="26"/>
      <c r="E905" s="6" t="str">
        <f>IF($A905="","",IFERROR(INDEX(CEPIdentifiedStudentsSummary!$D:$D,MATCH($C905,CEPIdentifiedStudentsSummary!$A:$A,0)),0))</f>
        <v/>
      </c>
      <c r="F905" s="6" t="str">
        <f>IF($A905="","",IFERROR(INDEX(CEPIdentifiedStudentsSummary!$C:$C,MATCH($C905,CEPIdentifiedStudentsSummary!$A:$A,0)),0))</f>
        <v/>
      </c>
      <c r="G905" s="5" t="str">
        <f t="shared" si="53"/>
        <v/>
      </c>
      <c r="H905" s="36" t="str">
        <f t="shared" si="51"/>
        <v/>
      </c>
      <c r="I905" s="36" t="str">
        <f t="shared" si="52"/>
        <v/>
      </c>
      <c r="J905" s="44" t="str">
        <f>IF(IFERROR(INDEX(NslpCepGroups!$E:$E,MATCH($C905,NslpCepGroups!$C:$C,0))="Special Assistance - CEP",FALSE),"X","")</f>
        <v/>
      </c>
      <c r="K905" s="42" t="str">
        <f>IF($A905="","",IF($J905="X",INDEX(NslpCepGroups!$H:$H,MATCH($C905,NslpCepGroups!$C:$C,0)),""))</f>
        <v/>
      </c>
      <c r="L905" s="42" t="str">
        <f>IF($A905="","",IF($J905="X",IF(INDEX(NslpCepGroups!$F:$F,MATCH($C905,NslpCepGroups!$C:$C,0))=0,"Indiv. site",INDEX(NslpCepGroups!$F:$F,MATCH($C905,NslpCepGroups!$C:$C,0))),""))</f>
        <v/>
      </c>
      <c r="M905" s="42" t="str">
        <f>IF($A905="","",IF($J905="X",INDEX(NslpCepGroups!$I:$I,MATCH($C905,NslpCepGroups!$C:$C,0)),""))</f>
        <v/>
      </c>
      <c r="N905" s="46"/>
    </row>
    <row r="906" spans="1:14" x14ac:dyDescent="0.25">
      <c r="A906" s="25"/>
      <c r="B906" s="30" t="str">
        <f>IF($A906="","",INDEX('LEA-District wide'!$B:$B,MATCH($A906,'LEA-District wide'!$A:$A,0)))</f>
        <v/>
      </c>
      <c r="C906" s="26"/>
      <c r="D906" s="26"/>
      <c r="E906" s="6" t="str">
        <f>IF($A906="","",IFERROR(INDEX(CEPIdentifiedStudentsSummary!$D:$D,MATCH($C906,CEPIdentifiedStudentsSummary!$A:$A,0)),0))</f>
        <v/>
      </c>
      <c r="F906" s="6" t="str">
        <f>IF($A906="","",IFERROR(INDEX(CEPIdentifiedStudentsSummary!$C:$C,MATCH($C906,CEPIdentifiedStudentsSummary!$A:$A,0)),0))</f>
        <v/>
      </c>
      <c r="G906" s="5" t="str">
        <f t="shared" si="53"/>
        <v/>
      </c>
      <c r="H906" s="36" t="str">
        <f t="shared" si="51"/>
        <v/>
      </c>
      <c r="I906" s="36" t="str">
        <f t="shared" si="52"/>
        <v/>
      </c>
      <c r="J906" s="44" t="str">
        <f>IF(IFERROR(INDEX(NslpCepGroups!$E:$E,MATCH($C906,NslpCepGroups!$C:$C,0))="Special Assistance - CEP",FALSE),"X","")</f>
        <v/>
      </c>
      <c r="K906" s="42" t="str">
        <f>IF($A906="","",IF($J906="X",INDEX(NslpCepGroups!$H:$H,MATCH($C906,NslpCepGroups!$C:$C,0)),""))</f>
        <v/>
      </c>
      <c r="L906" s="42" t="str">
        <f>IF($A906="","",IF($J906="X",IF(INDEX(NslpCepGroups!$F:$F,MATCH($C906,NslpCepGroups!$C:$C,0))=0,"Indiv. site",INDEX(NslpCepGroups!$F:$F,MATCH($C906,NslpCepGroups!$C:$C,0))),""))</f>
        <v/>
      </c>
      <c r="M906" s="42" t="str">
        <f>IF($A906="","",IF($J906="X",INDEX(NslpCepGroups!$I:$I,MATCH($C906,NslpCepGroups!$C:$C,0)),""))</f>
        <v/>
      </c>
      <c r="N906" s="46"/>
    </row>
    <row r="907" spans="1:14" x14ac:dyDescent="0.25">
      <c r="A907" s="25"/>
      <c r="B907" s="30" t="str">
        <f>IF($A907="","",INDEX('LEA-District wide'!$B:$B,MATCH($A907,'LEA-District wide'!$A:$A,0)))</f>
        <v/>
      </c>
      <c r="C907" s="26"/>
      <c r="D907" s="26"/>
      <c r="E907" s="6" t="str">
        <f>IF($A907="","",IFERROR(INDEX(CEPIdentifiedStudentsSummary!$D:$D,MATCH($C907,CEPIdentifiedStudentsSummary!$A:$A,0)),0))</f>
        <v/>
      </c>
      <c r="F907" s="6" t="str">
        <f>IF($A907="","",IFERROR(INDEX(CEPIdentifiedStudentsSummary!$C:$C,MATCH($C907,CEPIdentifiedStudentsSummary!$A:$A,0)),0))</f>
        <v/>
      </c>
      <c r="G907" s="5" t="str">
        <f t="shared" si="53"/>
        <v/>
      </c>
      <c r="H907" s="36" t="str">
        <f t="shared" si="51"/>
        <v/>
      </c>
      <c r="I907" s="36" t="str">
        <f t="shared" si="52"/>
        <v/>
      </c>
      <c r="J907" s="44" t="str">
        <f>IF(IFERROR(INDEX(NslpCepGroups!$E:$E,MATCH($C907,NslpCepGroups!$C:$C,0))="Special Assistance - CEP",FALSE),"X","")</f>
        <v/>
      </c>
      <c r="K907" s="42" t="str">
        <f>IF($A907="","",IF($J907="X",INDEX(NslpCepGroups!$H:$H,MATCH($C907,NslpCepGroups!$C:$C,0)),""))</f>
        <v/>
      </c>
      <c r="L907" s="42" t="str">
        <f>IF($A907="","",IF($J907="X",IF(INDEX(NslpCepGroups!$F:$F,MATCH($C907,NslpCepGroups!$C:$C,0))=0,"Indiv. site",INDEX(NslpCepGroups!$F:$F,MATCH($C907,NslpCepGroups!$C:$C,0))),""))</f>
        <v/>
      </c>
      <c r="M907" s="42" t="str">
        <f>IF($A907="","",IF($J907="X",INDEX(NslpCepGroups!$I:$I,MATCH($C907,NslpCepGroups!$C:$C,0)),""))</f>
        <v/>
      </c>
      <c r="N907" s="46"/>
    </row>
    <row r="908" spans="1:14" x14ac:dyDescent="0.25">
      <c r="A908" s="25"/>
      <c r="B908" s="30" t="str">
        <f>IF($A908="","",INDEX('LEA-District wide'!$B:$B,MATCH($A908,'LEA-District wide'!$A:$A,0)))</f>
        <v/>
      </c>
      <c r="C908" s="26"/>
      <c r="D908" s="26"/>
      <c r="E908" s="6" t="str">
        <f>IF($A908="","",IFERROR(INDEX(CEPIdentifiedStudentsSummary!$D:$D,MATCH($C908,CEPIdentifiedStudentsSummary!$A:$A,0)),0))</f>
        <v/>
      </c>
      <c r="F908" s="6" t="str">
        <f>IF($A908="","",IFERROR(INDEX(CEPIdentifiedStudentsSummary!$C:$C,MATCH($C908,CEPIdentifiedStudentsSummary!$A:$A,0)),0))</f>
        <v/>
      </c>
      <c r="G908" s="5" t="str">
        <f t="shared" si="53"/>
        <v/>
      </c>
      <c r="H908" s="36" t="str">
        <f t="shared" si="51"/>
        <v/>
      </c>
      <c r="I908" s="36" t="str">
        <f t="shared" si="52"/>
        <v/>
      </c>
      <c r="J908" s="44" t="str">
        <f>IF(IFERROR(INDEX(NslpCepGroups!$E:$E,MATCH($C908,NslpCepGroups!$C:$C,0))="Special Assistance - CEP",FALSE),"X","")</f>
        <v/>
      </c>
      <c r="K908" s="42" t="str">
        <f>IF($A908="","",IF($J908="X",INDEX(NslpCepGroups!$H:$H,MATCH($C908,NslpCepGroups!$C:$C,0)),""))</f>
        <v/>
      </c>
      <c r="L908" s="42" t="str">
        <f>IF($A908="","",IF($J908="X",IF(INDEX(NslpCepGroups!$F:$F,MATCH($C908,NslpCepGroups!$C:$C,0))=0,"Indiv. site",INDEX(NslpCepGroups!$F:$F,MATCH($C908,NslpCepGroups!$C:$C,0))),""))</f>
        <v/>
      </c>
      <c r="M908" s="42" t="str">
        <f>IF($A908="","",IF($J908="X",INDEX(NslpCepGroups!$I:$I,MATCH($C908,NslpCepGroups!$C:$C,0)),""))</f>
        <v/>
      </c>
      <c r="N908" s="46"/>
    </row>
    <row r="909" spans="1:14" x14ac:dyDescent="0.25">
      <c r="A909" s="25"/>
      <c r="B909" s="30" t="str">
        <f>IF($A909="","",INDEX('LEA-District wide'!$B:$B,MATCH($A909,'LEA-District wide'!$A:$A,0)))</f>
        <v/>
      </c>
      <c r="C909" s="26"/>
      <c r="D909" s="26"/>
      <c r="E909" s="6" t="str">
        <f>IF($A909="","",IFERROR(INDEX(CEPIdentifiedStudentsSummary!$D:$D,MATCH($C909,CEPIdentifiedStudentsSummary!$A:$A,0)),0))</f>
        <v/>
      </c>
      <c r="F909" s="6" t="str">
        <f>IF($A909="","",IFERROR(INDEX(CEPIdentifiedStudentsSummary!$C:$C,MATCH($C909,CEPIdentifiedStudentsSummary!$A:$A,0)),0))</f>
        <v/>
      </c>
      <c r="G909" s="5" t="str">
        <f t="shared" si="53"/>
        <v/>
      </c>
      <c r="H909" s="36" t="str">
        <f t="shared" si="51"/>
        <v/>
      </c>
      <c r="I909" s="36" t="str">
        <f t="shared" si="52"/>
        <v/>
      </c>
      <c r="J909" s="44" t="str">
        <f>IF(IFERROR(INDEX(NslpCepGroups!$E:$E,MATCH($C909,NslpCepGroups!$C:$C,0))="Special Assistance - CEP",FALSE),"X","")</f>
        <v/>
      </c>
      <c r="K909" s="42" t="str">
        <f>IF($A909="","",IF($J909="X",INDEX(NslpCepGroups!$H:$H,MATCH($C909,NslpCepGroups!$C:$C,0)),""))</f>
        <v/>
      </c>
      <c r="L909" s="42" t="str">
        <f>IF($A909="","",IF($J909="X",IF(INDEX(NslpCepGroups!$F:$F,MATCH($C909,NslpCepGroups!$C:$C,0))=0,"Indiv. site",INDEX(NslpCepGroups!$F:$F,MATCH($C909,NslpCepGroups!$C:$C,0))),""))</f>
        <v/>
      </c>
      <c r="M909" s="42" t="str">
        <f>IF($A909="","",IF($J909="X",INDEX(NslpCepGroups!$I:$I,MATCH($C909,NslpCepGroups!$C:$C,0)),""))</f>
        <v/>
      </c>
      <c r="N909" s="46"/>
    </row>
    <row r="910" spans="1:14" x14ac:dyDescent="0.25">
      <c r="A910" s="25"/>
      <c r="B910" s="30" t="str">
        <f>IF($A910="","",INDEX('LEA-District wide'!$B:$B,MATCH($A910,'LEA-District wide'!$A:$A,0)))</f>
        <v/>
      </c>
      <c r="C910" s="26"/>
      <c r="D910" s="26"/>
      <c r="E910" s="6" t="str">
        <f>IF($A910="","",IFERROR(INDEX(CEPIdentifiedStudentsSummary!$D:$D,MATCH($C910,CEPIdentifiedStudentsSummary!$A:$A,0)),0))</f>
        <v/>
      </c>
      <c r="F910" s="6" t="str">
        <f>IF($A910="","",IFERROR(INDEX(CEPIdentifiedStudentsSummary!$C:$C,MATCH($C910,CEPIdentifiedStudentsSummary!$A:$A,0)),0))</f>
        <v/>
      </c>
      <c r="G910" s="5" t="str">
        <f t="shared" si="53"/>
        <v/>
      </c>
      <c r="H910" s="36" t="str">
        <f t="shared" si="51"/>
        <v/>
      </c>
      <c r="I910" s="36" t="str">
        <f t="shared" si="52"/>
        <v/>
      </c>
      <c r="J910" s="44" t="str">
        <f>IF(IFERROR(INDEX(NslpCepGroups!$E:$E,MATCH($C910,NslpCepGroups!$C:$C,0))="Special Assistance - CEP",FALSE),"X","")</f>
        <v/>
      </c>
      <c r="K910" s="42" t="str">
        <f>IF($A910="","",IF($J910="X",INDEX(NslpCepGroups!$H:$H,MATCH($C910,NslpCepGroups!$C:$C,0)),""))</f>
        <v/>
      </c>
      <c r="L910" s="42" t="str">
        <f>IF($A910="","",IF($J910="X",IF(INDEX(NslpCepGroups!$F:$F,MATCH($C910,NslpCepGroups!$C:$C,0))=0,"Indiv. site",INDEX(NslpCepGroups!$F:$F,MATCH($C910,NslpCepGroups!$C:$C,0))),""))</f>
        <v/>
      </c>
      <c r="M910" s="42" t="str">
        <f>IF($A910="","",IF($J910="X",INDEX(NslpCepGroups!$I:$I,MATCH($C910,NslpCepGroups!$C:$C,0)),""))</f>
        <v/>
      </c>
      <c r="N910" s="46"/>
    </row>
    <row r="911" spans="1:14" x14ac:dyDescent="0.25">
      <c r="A911" s="25"/>
      <c r="B911" s="30" t="str">
        <f>IF($A911="","",INDEX('LEA-District wide'!$B:$B,MATCH($A911,'LEA-District wide'!$A:$A,0)))</f>
        <v/>
      </c>
      <c r="C911" s="26"/>
      <c r="D911" s="26"/>
      <c r="E911" s="6" t="str">
        <f>IF($A911="","",IFERROR(INDEX(CEPIdentifiedStudentsSummary!$D:$D,MATCH($C911,CEPIdentifiedStudentsSummary!$A:$A,0)),0))</f>
        <v/>
      </c>
      <c r="F911" s="6" t="str">
        <f>IF($A911="","",IFERROR(INDEX(CEPIdentifiedStudentsSummary!$C:$C,MATCH($C911,CEPIdentifiedStudentsSummary!$A:$A,0)),0))</f>
        <v/>
      </c>
      <c r="G911" s="5" t="str">
        <f t="shared" si="53"/>
        <v/>
      </c>
      <c r="H911" s="36" t="str">
        <f t="shared" si="51"/>
        <v/>
      </c>
      <c r="I911" s="36" t="str">
        <f t="shared" si="52"/>
        <v/>
      </c>
      <c r="J911" s="44" t="str">
        <f>IF(IFERROR(INDEX(NslpCepGroups!$E:$E,MATCH($C911,NslpCepGroups!$C:$C,0))="Special Assistance - CEP",FALSE),"X","")</f>
        <v/>
      </c>
      <c r="K911" s="42" t="str">
        <f>IF($A911="","",IF($J911="X",INDEX(NslpCepGroups!$H:$H,MATCH($C911,NslpCepGroups!$C:$C,0)),""))</f>
        <v/>
      </c>
      <c r="L911" s="42" t="str">
        <f>IF($A911="","",IF($J911="X",IF(INDEX(NslpCepGroups!$F:$F,MATCH($C911,NslpCepGroups!$C:$C,0))=0,"Indiv. site",INDEX(NslpCepGroups!$F:$F,MATCH($C911,NslpCepGroups!$C:$C,0))),""))</f>
        <v/>
      </c>
      <c r="M911" s="42" t="str">
        <f>IF($A911="","",IF($J911="X",INDEX(NslpCepGroups!$I:$I,MATCH($C911,NslpCepGroups!$C:$C,0)),""))</f>
        <v/>
      </c>
      <c r="N911" s="46"/>
    </row>
    <row r="912" spans="1:14" x14ac:dyDescent="0.25">
      <c r="A912" s="25"/>
      <c r="B912" s="30" t="str">
        <f>IF($A912="","",INDEX('LEA-District wide'!$B:$B,MATCH($A912,'LEA-District wide'!$A:$A,0)))</f>
        <v/>
      </c>
      <c r="C912" s="26"/>
      <c r="D912" s="26"/>
      <c r="E912" s="6" t="str">
        <f>IF($A912="","",IFERROR(INDEX(CEPIdentifiedStudentsSummary!$D:$D,MATCH($C912,CEPIdentifiedStudentsSummary!$A:$A,0)),0))</f>
        <v/>
      </c>
      <c r="F912" s="6" t="str">
        <f>IF($A912="","",IFERROR(INDEX(CEPIdentifiedStudentsSummary!$C:$C,MATCH($C912,CEPIdentifiedStudentsSummary!$A:$A,0)),0))</f>
        <v/>
      </c>
      <c r="G912" s="5" t="str">
        <f t="shared" si="53"/>
        <v/>
      </c>
      <c r="H912" s="36" t="str">
        <f t="shared" si="51"/>
        <v/>
      </c>
      <c r="I912" s="36" t="str">
        <f t="shared" si="52"/>
        <v/>
      </c>
      <c r="J912" s="44" t="str">
        <f>IF(IFERROR(INDEX(NslpCepGroups!$E:$E,MATCH($C912,NslpCepGroups!$C:$C,0))="Special Assistance - CEP",FALSE),"X","")</f>
        <v/>
      </c>
      <c r="K912" s="42" t="str">
        <f>IF($A912="","",IF($J912="X",INDEX(NslpCepGroups!$H:$H,MATCH($C912,NslpCepGroups!$C:$C,0)),""))</f>
        <v/>
      </c>
      <c r="L912" s="42" t="str">
        <f>IF($A912="","",IF($J912="X",IF(INDEX(NslpCepGroups!$F:$F,MATCH($C912,NslpCepGroups!$C:$C,0))=0,"Indiv. site",INDEX(NslpCepGroups!$F:$F,MATCH($C912,NslpCepGroups!$C:$C,0))),""))</f>
        <v/>
      </c>
      <c r="M912" s="42" t="str">
        <f>IF($A912="","",IF($J912="X",INDEX(NslpCepGroups!$I:$I,MATCH($C912,NslpCepGroups!$C:$C,0)),""))</f>
        <v/>
      </c>
      <c r="N912" s="46"/>
    </row>
    <row r="913" spans="1:14" x14ac:dyDescent="0.25">
      <c r="A913" s="25"/>
      <c r="B913" s="30" t="str">
        <f>IF($A913="","",INDEX('LEA-District wide'!$B:$B,MATCH($A913,'LEA-District wide'!$A:$A,0)))</f>
        <v/>
      </c>
      <c r="C913" s="26"/>
      <c r="D913" s="26"/>
      <c r="E913" s="6" t="str">
        <f>IF($A913="","",IFERROR(INDEX(CEPIdentifiedStudentsSummary!$D:$D,MATCH($C913,CEPIdentifiedStudentsSummary!$A:$A,0)),0))</f>
        <v/>
      </c>
      <c r="F913" s="6" t="str">
        <f>IF($A913="","",IFERROR(INDEX(CEPIdentifiedStudentsSummary!$C:$C,MATCH($C913,CEPIdentifiedStudentsSummary!$A:$A,0)),0))</f>
        <v/>
      </c>
      <c r="G913" s="5" t="str">
        <f t="shared" si="53"/>
        <v/>
      </c>
      <c r="H913" s="36" t="str">
        <f t="shared" si="51"/>
        <v/>
      </c>
      <c r="I913" s="36" t="str">
        <f t="shared" si="52"/>
        <v/>
      </c>
      <c r="J913" s="44" t="str">
        <f>IF(IFERROR(INDEX(NslpCepGroups!$E:$E,MATCH($C913,NslpCepGroups!$C:$C,0))="Special Assistance - CEP",FALSE),"X","")</f>
        <v/>
      </c>
      <c r="K913" s="42" t="str">
        <f>IF($A913="","",IF($J913="X",INDEX(NslpCepGroups!$H:$H,MATCH($C913,NslpCepGroups!$C:$C,0)),""))</f>
        <v/>
      </c>
      <c r="L913" s="42" t="str">
        <f>IF($A913="","",IF($J913="X",IF(INDEX(NslpCepGroups!$F:$F,MATCH($C913,NslpCepGroups!$C:$C,0))=0,"Indiv. site",INDEX(NslpCepGroups!$F:$F,MATCH($C913,NslpCepGroups!$C:$C,0))),""))</f>
        <v/>
      </c>
      <c r="M913" s="42" t="str">
        <f>IF($A913="","",IF($J913="X",INDEX(NslpCepGroups!$I:$I,MATCH($C913,NslpCepGroups!$C:$C,0)),""))</f>
        <v/>
      </c>
      <c r="N913" s="46"/>
    </row>
    <row r="914" spans="1:14" x14ac:dyDescent="0.25">
      <c r="A914" s="25"/>
      <c r="B914" s="30" t="str">
        <f>IF($A914="","",INDEX('LEA-District wide'!$B:$B,MATCH($A914,'LEA-District wide'!$A:$A,0)))</f>
        <v/>
      </c>
      <c r="C914" s="26"/>
      <c r="D914" s="26"/>
      <c r="E914" s="6" t="str">
        <f>IF($A914="","",IFERROR(INDEX(CEPIdentifiedStudentsSummary!$D:$D,MATCH($C914,CEPIdentifiedStudentsSummary!$A:$A,0)),0))</f>
        <v/>
      </c>
      <c r="F914" s="6" t="str">
        <f>IF($A914="","",IFERROR(INDEX(CEPIdentifiedStudentsSummary!$C:$C,MATCH($C914,CEPIdentifiedStudentsSummary!$A:$A,0)),0))</f>
        <v/>
      </c>
      <c r="G914" s="5" t="str">
        <f t="shared" si="53"/>
        <v/>
      </c>
      <c r="H914" s="36" t="str">
        <f t="shared" si="51"/>
        <v/>
      </c>
      <c r="I914" s="36" t="str">
        <f t="shared" si="52"/>
        <v/>
      </c>
      <c r="J914" s="44" t="str">
        <f>IF(IFERROR(INDEX(NslpCepGroups!$E:$E,MATCH($C914,NslpCepGroups!$C:$C,0))="Special Assistance - CEP",FALSE),"X","")</f>
        <v/>
      </c>
      <c r="K914" s="42" t="str">
        <f>IF($A914="","",IF($J914="X",INDEX(NslpCepGroups!$H:$H,MATCH($C914,NslpCepGroups!$C:$C,0)),""))</f>
        <v/>
      </c>
      <c r="L914" s="42" t="str">
        <f>IF($A914="","",IF($J914="X",IF(INDEX(NslpCepGroups!$F:$F,MATCH($C914,NslpCepGroups!$C:$C,0))=0,"Indiv. site",INDEX(NslpCepGroups!$F:$F,MATCH($C914,NslpCepGroups!$C:$C,0))),""))</f>
        <v/>
      </c>
      <c r="M914" s="42" t="str">
        <f>IF($A914="","",IF($J914="X",INDEX(NslpCepGroups!$I:$I,MATCH($C914,NslpCepGroups!$C:$C,0)),""))</f>
        <v/>
      </c>
      <c r="N914" s="46"/>
    </row>
    <row r="915" spans="1:14" x14ac:dyDescent="0.25">
      <c r="A915" s="25"/>
      <c r="B915" s="30" t="str">
        <f>IF($A915="","",INDEX('LEA-District wide'!$B:$B,MATCH($A915,'LEA-District wide'!$A:$A,0)))</f>
        <v/>
      </c>
      <c r="C915" s="26"/>
      <c r="D915" s="26"/>
      <c r="E915" s="6" t="str">
        <f>IF($A915="","",IFERROR(INDEX(CEPIdentifiedStudentsSummary!$D:$D,MATCH($C915,CEPIdentifiedStudentsSummary!$A:$A,0)),0))</f>
        <v/>
      </c>
      <c r="F915" s="6" t="str">
        <f>IF($A915="","",IFERROR(INDEX(CEPIdentifiedStudentsSummary!$C:$C,MATCH($C915,CEPIdentifiedStudentsSummary!$A:$A,0)),0))</f>
        <v/>
      </c>
      <c r="G915" s="5" t="str">
        <f t="shared" si="53"/>
        <v/>
      </c>
      <c r="H915" s="36" t="str">
        <f t="shared" si="51"/>
        <v/>
      </c>
      <c r="I915" s="36" t="str">
        <f t="shared" si="52"/>
        <v/>
      </c>
      <c r="J915" s="44" t="str">
        <f>IF(IFERROR(INDEX(NslpCepGroups!$E:$E,MATCH($C915,NslpCepGroups!$C:$C,0))="Special Assistance - CEP",FALSE),"X","")</f>
        <v/>
      </c>
      <c r="K915" s="42" t="str">
        <f>IF($A915="","",IF($J915="X",INDEX(NslpCepGroups!$H:$H,MATCH($C915,NslpCepGroups!$C:$C,0)),""))</f>
        <v/>
      </c>
      <c r="L915" s="42" t="str">
        <f>IF($A915="","",IF($J915="X",IF(INDEX(NslpCepGroups!$F:$F,MATCH($C915,NslpCepGroups!$C:$C,0))=0,"Indiv. site",INDEX(NslpCepGroups!$F:$F,MATCH($C915,NslpCepGroups!$C:$C,0))),""))</f>
        <v/>
      </c>
      <c r="M915" s="42" t="str">
        <f>IF($A915="","",IF($J915="X",INDEX(NslpCepGroups!$I:$I,MATCH($C915,NslpCepGroups!$C:$C,0)),""))</f>
        <v/>
      </c>
      <c r="N915" s="46"/>
    </row>
    <row r="916" spans="1:14" x14ac:dyDescent="0.25">
      <c r="A916" s="25"/>
      <c r="B916" s="30" t="str">
        <f>IF($A916="","",INDEX('LEA-District wide'!$B:$B,MATCH($A916,'LEA-District wide'!$A:$A,0)))</f>
        <v/>
      </c>
      <c r="C916" s="26"/>
      <c r="D916" s="26"/>
      <c r="E916" s="6" t="str">
        <f>IF($A916="","",IFERROR(INDEX(CEPIdentifiedStudentsSummary!$D:$D,MATCH($C916,CEPIdentifiedStudentsSummary!$A:$A,0)),0))</f>
        <v/>
      </c>
      <c r="F916" s="6" t="str">
        <f>IF($A916="","",IFERROR(INDEX(CEPIdentifiedStudentsSummary!$C:$C,MATCH($C916,CEPIdentifiedStudentsSummary!$A:$A,0)),0))</f>
        <v/>
      </c>
      <c r="G916" s="5" t="str">
        <f t="shared" si="53"/>
        <v/>
      </c>
      <c r="H916" s="36" t="str">
        <f t="shared" si="51"/>
        <v/>
      </c>
      <c r="I916" s="36" t="str">
        <f t="shared" si="52"/>
        <v/>
      </c>
      <c r="J916" s="44" t="str">
        <f>IF(IFERROR(INDEX(NslpCepGroups!$E:$E,MATCH($C916,NslpCepGroups!$C:$C,0))="Special Assistance - CEP",FALSE),"X","")</f>
        <v/>
      </c>
      <c r="K916" s="42" t="str">
        <f>IF($A916="","",IF($J916="X",INDEX(NslpCepGroups!$H:$H,MATCH($C916,NslpCepGroups!$C:$C,0)),""))</f>
        <v/>
      </c>
      <c r="L916" s="42" t="str">
        <f>IF($A916="","",IF($J916="X",IF(INDEX(NslpCepGroups!$F:$F,MATCH($C916,NslpCepGroups!$C:$C,0))=0,"Indiv. site",INDEX(NslpCepGroups!$F:$F,MATCH($C916,NslpCepGroups!$C:$C,0))),""))</f>
        <v/>
      </c>
      <c r="M916" s="42" t="str">
        <f>IF($A916="","",IF($J916="X",INDEX(NslpCepGroups!$I:$I,MATCH($C916,NslpCepGroups!$C:$C,0)),""))</f>
        <v/>
      </c>
      <c r="N916" s="46"/>
    </row>
    <row r="917" spans="1:14" x14ac:dyDescent="0.25">
      <c r="A917" s="25"/>
      <c r="B917" s="30" t="str">
        <f>IF($A917="","",INDEX('LEA-District wide'!$B:$B,MATCH($A917,'LEA-District wide'!$A:$A,0)))</f>
        <v/>
      </c>
      <c r="C917" s="26"/>
      <c r="D917" s="26"/>
      <c r="E917" s="6" t="str">
        <f>IF($A917="","",IFERROR(INDEX(CEPIdentifiedStudentsSummary!$D:$D,MATCH($C917,CEPIdentifiedStudentsSummary!$A:$A,0)),0))</f>
        <v/>
      </c>
      <c r="F917" s="6" t="str">
        <f>IF($A917="","",IFERROR(INDEX(CEPIdentifiedStudentsSummary!$C:$C,MATCH($C917,CEPIdentifiedStudentsSummary!$A:$A,0)),0))</f>
        <v/>
      </c>
      <c r="G917" s="5" t="str">
        <f t="shared" si="53"/>
        <v/>
      </c>
      <c r="H917" s="36" t="str">
        <f t="shared" si="51"/>
        <v/>
      </c>
      <c r="I917" s="36" t="str">
        <f t="shared" si="52"/>
        <v/>
      </c>
      <c r="J917" s="44" t="str">
        <f>IF(IFERROR(INDEX(NslpCepGroups!$E:$E,MATCH($C917,NslpCepGroups!$C:$C,0))="Special Assistance - CEP",FALSE),"X","")</f>
        <v/>
      </c>
      <c r="K917" s="42" t="str">
        <f>IF($A917="","",IF($J917="X",INDEX(NslpCepGroups!$H:$H,MATCH($C917,NslpCepGroups!$C:$C,0)),""))</f>
        <v/>
      </c>
      <c r="L917" s="42" t="str">
        <f>IF($A917="","",IF($J917="X",IF(INDEX(NslpCepGroups!$F:$F,MATCH($C917,NslpCepGroups!$C:$C,0))=0,"Indiv. site",INDEX(NslpCepGroups!$F:$F,MATCH($C917,NslpCepGroups!$C:$C,0))),""))</f>
        <v/>
      </c>
      <c r="M917" s="42" t="str">
        <f>IF($A917="","",IF($J917="X",INDEX(NslpCepGroups!$I:$I,MATCH($C917,NslpCepGroups!$C:$C,0)),""))</f>
        <v/>
      </c>
      <c r="N917" s="46"/>
    </row>
    <row r="918" spans="1:14" x14ac:dyDescent="0.25">
      <c r="A918" s="25"/>
      <c r="B918" s="30" t="str">
        <f>IF($A918="","",INDEX('LEA-District wide'!$B:$B,MATCH($A918,'LEA-District wide'!$A:$A,0)))</f>
        <v/>
      </c>
      <c r="C918" s="26"/>
      <c r="D918" s="26"/>
      <c r="E918" s="6" t="str">
        <f>IF($A918="","",IFERROR(INDEX(CEPIdentifiedStudentsSummary!$D:$D,MATCH($C918,CEPIdentifiedStudentsSummary!$A:$A,0)),0))</f>
        <v/>
      </c>
      <c r="F918" s="6" t="str">
        <f>IF($A918="","",IFERROR(INDEX(CEPIdentifiedStudentsSummary!$C:$C,MATCH($C918,CEPIdentifiedStudentsSummary!$A:$A,0)),0))</f>
        <v/>
      </c>
      <c r="G918" s="5" t="str">
        <f t="shared" si="53"/>
        <v/>
      </c>
      <c r="H918" s="36" t="str">
        <f t="shared" si="51"/>
        <v/>
      </c>
      <c r="I918" s="36" t="str">
        <f t="shared" si="52"/>
        <v/>
      </c>
      <c r="J918" s="44" t="str">
        <f>IF(IFERROR(INDEX(NslpCepGroups!$E:$E,MATCH($C918,NslpCepGroups!$C:$C,0))="Special Assistance - CEP",FALSE),"X","")</f>
        <v/>
      </c>
      <c r="K918" s="42" t="str">
        <f>IF($A918="","",IF($J918="X",INDEX(NslpCepGroups!$H:$H,MATCH($C918,NslpCepGroups!$C:$C,0)),""))</f>
        <v/>
      </c>
      <c r="L918" s="42" t="str">
        <f>IF($A918="","",IF($J918="X",IF(INDEX(NslpCepGroups!$F:$F,MATCH($C918,NslpCepGroups!$C:$C,0))=0,"Indiv. site",INDEX(NslpCepGroups!$F:$F,MATCH($C918,NslpCepGroups!$C:$C,0))),""))</f>
        <v/>
      </c>
      <c r="M918" s="42" t="str">
        <f>IF($A918="","",IF($J918="X",INDEX(NslpCepGroups!$I:$I,MATCH($C918,NslpCepGroups!$C:$C,0)),""))</f>
        <v/>
      </c>
      <c r="N918" s="46"/>
    </row>
    <row r="919" spans="1:14" x14ac:dyDescent="0.25">
      <c r="A919" s="25"/>
      <c r="B919" s="30" t="str">
        <f>IF($A919="","",INDEX('LEA-District wide'!$B:$B,MATCH($A919,'LEA-District wide'!$A:$A,0)))</f>
        <v/>
      </c>
      <c r="C919" s="26"/>
      <c r="D919" s="26"/>
      <c r="E919" s="6" t="str">
        <f>IF($A919="","",IFERROR(INDEX(CEPIdentifiedStudentsSummary!$D:$D,MATCH($C919,CEPIdentifiedStudentsSummary!$A:$A,0)),0))</f>
        <v/>
      </c>
      <c r="F919" s="6" t="str">
        <f>IF($A919="","",IFERROR(INDEX(CEPIdentifiedStudentsSummary!$C:$C,MATCH($C919,CEPIdentifiedStudentsSummary!$A:$A,0)),0))</f>
        <v/>
      </c>
      <c r="G919" s="5" t="str">
        <f t="shared" si="53"/>
        <v/>
      </c>
      <c r="H919" s="36" t="str">
        <f t="shared" si="51"/>
        <v/>
      </c>
      <c r="I919" s="36" t="str">
        <f t="shared" si="52"/>
        <v/>
      </c>
      <c r="J919" s="44" t="str">
        <f>IF(IFERROR(INDEX(NslpCepGroups!$E:$E,MATCH($C919,NslpCepGroups!$C:$C,0))="Special Assistance - CEP",FALSE),"X","")</f>
        <v/>
      </c>
      <c r="K919" s="42" t="str">
        <f>IF($A919="","",IF($J919="X",INDEX(NslpCepGroups!$H:$H,MATCH($C919,NslpCepGroups!$C:$C,0)),""))</f>
        <v/>
      </c>
      <c r="L919" s="42" t="str">
        <f>IF($A919="","",IF($J919="X",IF(INDEX(NslpCepGroups!$F:$F,MATCH($C919,NslpCepGroups!$C:$C,0))=0,"Indiv. site",INDEX(NslpCepGroups!$F:$F,MATCH($C919,NslpCepGroups!$C:$C,0))),""))</f>
        <v/>
      </c>
      <c r="M919" s="42" t="str">
        <f>IF($A919="","",IF($J919="X",INDEX(NslpCepGroups!$I:$I,MATCH($C919,NslpCepGroups!$C:$C,0)),""))</f>
        <v/>
      </c>
      <c r="N919" s="46"/>
    </row>
    <row r="920" spans="1:14" x14ac:dyDescent="0.25">
      <c r="A920" s="25"/>
      <c r="B920" s="30" t="str">
        <f>IF($A920="","",INDEX('LEA-District wide'!$B:$B,MATCH($A920,'LEA-District wide'!$A:$A,0)))</f>
        <v/>
      </c>
      <c r="C920" s="26"/>
      <c r="D920" s="26"/>
      <c r="E920" s="6" t="str">
        <f>IF($A920="","",IFERROR(INDEX(CEPIdentifiedStudentsSummary!$D:$D,MATCH($C920,CEPIdentifiedStudentsSummary!$A:$A,0)),0))</f>
        <v/>
      </c>
      <c r="F920" s="6" t="str">
        <f>IF($A920="","",IFERROR(INDEX(CEPIdentifiedStudentsSummary!$C:$C,MATCH($C920,CEPIdentifiedStudentsSummary!$A:$A,0)),0))</f>
        <v/>
      </c>
      <c r="G920" s="5" t="str">
        <f t="shared" si="53"/>
        <v/>
      </c>
      <c r="H920" s="36" t="str">
        <f t="shared" si="51"/>
        <v/>
      </c>
      <c r="I920" s="36" t="str">
        <f t="shared" si="52"/>
        <v/>
      </c>
      <c r="J920" s="44" t="str">
        <f>IF(IFERROR(INDEX(NslpCepGroups!$E:$E,MATCH($C920,NslpCepGroups!$C:$C,0))="Special Assistance - CEP",FALSE),"X","")</f>
        <v/>
      </c>
      <c r="K920" s="42" t="str">
        <f>IF($A920="","",IF($J920="X",INDEX(NslpCepGroups!$H:$H,MATCH($C920,NslpCepGroups!$C:$C,0)),""))</f>
        <v/>
      </c>
      <c r="L920" s="42" t="str">
        <f>IF($A920="","",IF($J920="X",IF(INDEX(NslpCepGroups!$F:$F,MATCH($C920,NslpCepGroups!$C:$C,0))=0,"Indiv. site",INDEX(NslpCepGroups!$F:$F,MATCH($C920,NslpCepGroups!$C:$C,0))),""))</f>
        <v/>
      </c>
      <c r="M920" s="42" t="str">
        <f>IF($A920="","",IF($J920="X",INDEX(NslpCepGroups!$I:$I,MATCH($C920,NslpCepGroups!$C:$C,0)),""))</f>
        <v/>
      </c>
      <c r="N920" s="46"/>
    </row>
    <row r="921" spans="1:14" x14ac:dyDescent="0.25">
      <c r="A921" s="25"/>
      <c r="B921" s="30" t="str">
        <f>IF($A921="","",INDEX('LEA-District wide'!$B:$B,MATCH($A921,'LEA-District wide'!$A:$A,0)))</f>
        <v/>
      </c>
      <c r="C921" s="26"/>
      <c r="D921" s="26"/>
      <c r="E921" s="6" t="str">
        <f>IF($A921="","",IFERROR(INDEX(CEPIdentifiedStudentsSummary!$D:$D,MATCH($C921,CEPIdentifiedStudentsSummary!$A:$A,0)),0))</f>
        <v/>
      </c>
      <c r="F921" s="6" t="str">
        <f>IF($A921="","",IFERROR(INDEX(CEPIdentifiedStudentsSummary!$C:$C,MATCH($C921,CEPIdentifiedStudentsSummary!$A:$A,0)),0))</f>
        <v/>
      </c>
      <c r="G921" s="5" t="str">
        <f t="shared" si="53"/>
        <v/>
      </c>
      <c r="H921" s="36" t="str">
        <f t="shared" si="51"/>
        <v/>
      </c>
      <c r="I921" s="36" t="str">
        <f t="shared" si="52"/>
        <v/>
      </c>
      <c r="J921" s="44" t="str">
        <f>IF(IFERROR(INDEX(NslpCepGroups!$E:$E,MATCH($C921,NslpCepGroups!$C:$C,0))="Special Assistance - CEP",FALSE),"X","")</f>
        <v/>
      </c>
      <c r="K921" s="42" t="str">
        <f>IF($A921="","",IF($J921="X",INDEX(NslpCepGroups!$H:$H,MATCH($C921,NslpCepGroups!$C:$C,0)),""))</f>
        <v/>
      </c>
      <c r="L921" s="42" t="str">
        <f>IF($A921="","",IF($J921="X",IF(INDEX(NslpCepGroups!$F:$F,MATCH($C921,NslpCepGroups!$C:$C,0))=0,"Indiv. site",INDEX(NslpCepGroups!$F:$F,MATCH($C921,NslpCepGroups!$C:$C,0))),""))</f>
        <v/>
      </c>
      <c r="M921" s="42" t="str">
        <f>IF($A921="","",IF($J921="X",INDEX(NslpCepGroups!$I:$I,MATCH($C921,NslpCepGroups!$C:$C,0)),""))</f>
        <v/>
      </c>
      <c r="N921" s="46"/>
    </row>
    <row r="922" spans="1:14" x14ac:dyDescent="0.25">
      <c r="A922" s="25"/>
      <c r="B922" s="30" t="str">
        <f>IF($A922="","",INDEX('LEA-District wide'!$B:$B,MATCH($A922,'LEA-District wide'!$A:$A,0)))</f>
        <v/>
      </c>
      <c r="C922" s="26"/>
      <c r="D922" s="26"/>
      <c r="E922" s="6" t="str">
        <f>IF($A922="","",IFERROR(INDEX(CEPIdentifiedStudentsSummary!$D:$D,MATCH($C922,CEPIdentifiedStudentsSummary!$A:$A,0)),0))</f>
        <v/>
      </c>
      <c r="F922" s="6" t="str">
        <f>IF($A922="","",IFERROR(INDEX(CEPIdentifiedStudentsSummary!$C:$C,MATCH($C922,CEPIdentifiedStudentsSummary!$A:$A,0)),0))</f>
        <v/>
      </c>
      <c r="G922" s="5" t="str">
        <f t="shared" si="53"/>
        <v/>
      </c>
      <c r="H922" s="36" t="str">
        <f t="shared" si="51"/>
        <v/>
      </c>
      <c r="I922" s="36" t="str">
        <f t="shared" si="52"/>
        <v/>
      </c>
      <c r="J922" s="44" t="str">
        <f>IF(IFERROR(INDEX(NslpCepGroups!$E:$E,MATCH($C922,NslpCepGroups!$C:$C,0))="Special Assistance - CEP",FALSE),"X","")</f>
        <v/>
      </c>
      <c r="K922" s="42" t="str">
        <f>IF($A922="","",IF($J922="X",INDEX(NslpCepGroups!$H:$H,MATCH($C922,NslpCepGroups!$C:$C,0)),""))</f>
        <v/>
      </c>
      <c r="L922" s="42" t="str">
        <f>IF($A922="","",IF($J922="X",IF(INDEX(NslpCepGroups!$F:$F,MATCH($C922,NslpCepGroups!$C:$C,0))=0,"Indiv. site",INDEX(NslpCepGroups!$F:$F,MATCH($C922,NslpCepGroups!$C:$C,0))),""))</f>
        <v/>
      </c>
      <c r="M922" s="42" t="str">
        <f>IF($A922="","",IF($J922="X",INDEX(NslpCepGroups!$I:$I,MATCH($C922,NslpCepGroups!$C:$C,0)),""))</f>
        <v/>
      </c>
      <c r="N922" s="46"/>
    </row>
    <row r="923" spans="1:14" x14ac:dyDescent="0.25">
      <c r="A923" s="25"/>
      <c r="B923" s="30" t="str">
        <f>IF($A923="","",INDEX('LEA-District wide'!$B:$B,MATCH($A923,'LEA-District wide'!$A:$A,0)))</f>
        <v/>
      </c>
      <c r="C923" s="26"/>
      <c r="D923" s="26"/>
      <c r="E923" s="6" t="str">
        <f>IF($A923="","",IFERROR(INDEX(CEPIdentifiedStudentsSummary!$D:$D,MATCH($C923,CEPIdentifiedStudentsSummary!$A:$A,0)),0))</f>
        <v/>
      </c>
      <c r="F923" s="6" t="str">
        <f>IF($A923="","",IFERROR(INDEX(CEPIdentifiedStudentsSummary!$C:$C,MATCH($C923,CEPIdentifiedStudentsSummary!$A:$A,0)),0))</f>
        <v/>
      </c>
      <c r="G923" s="5" t="str">
        <f t="shared" si="53"/>
        <v/>
      </c>
      <c r="H923" s="36" t="str">
        <f t="shared" si="51"/>
        <v/>
      </c>
      <c r="I923" s="36" t="str">
        <f t="shared" si="52"/>
        <v/>
      </c>
      <c r="J923" s="44" t="str">
        <f>IF(IFERROR(INDEX(NslpCepGroups!$E:$E,MATCH($C923,NslpCepGroups!$C:$C,0))="Special Assistance - CEP",FALSE),"X","")</f>
        <v/>
      </c>
      <c r="K923" s="42" t="str">
        <f>IF($A923="","",IF($J923="X",INDEX(NslpCepGroups!$H:$H,MATCH($C923,NslpCepGroups!$C:$C,0)),""))</f>
        <v/>
      </c>
      <c r="L923" s="42" t="str">
        <f>IF($A923="","",IF($J923="X",IF(INDEX(NslpCepGroups!$F:$F,MATCH($C923,NslpCepGroups!$C:$C,0))=0,"Indiv. site",INDEX(NslpCepGroups!$F:$F,MATCH($C923,NslpCepGroups!$C:$C,0))),""))</f>
        <v/>
      </c>
      <c r="M923" s="42" t="str">
        <f>IF($A923="","",IF($J923="X",INDEX(NslpCepGroups!$I:$I,MATCH($C923,NslpCepGroups!$C:$C,0)),""))</f>
        <v/>
      </c>
      <c r="N923" s="46"/>
    </row>
    <row r="924" spans="1:14" x14ac:dyDescent="0.25">
      <c r="A924" s="25"/>
      <c r="B924" s="30" t="str">
        <f>IF($A924="","",INDEX('LEA-District wide'!$B:$B,MATCH($A924,'LEA-District wide'!$A:$A,0)))</f>
        <v/>
      </c>
      <c r="C924" s="26"/>
      <c r="D924" s="26"/>
      <c r="E924" s="6" t="str">
        <f>IF($A924="","",IFERROR(INDEX(CEPIdentifiedStudentsSummary!$D:$D,MATCH($C924,CEPIdentifiedStudentsSummary!$A:$A,0)),0))</f>
        <v/>
      </c>
      <c r="F924" s="6" t="str">
        <f>IF($A924="","",IFERROR(INDEX(CEPIdentifiedStudentsSummary!$C:$C,MATCH($C924,CEPIdentifiedStudentsSummary!$A:$A,0)),0))</f>
        <v/>
      </c>
      <c r="G924" s="5" t="str">
        <f t="shared" si="53"/>
        <v/>
      </c>
      <c r="H924" s="36" t="str">
        <f t="shared" si="51"/>
        <v/>
      </c>
      <c r="I924" s="36" t="str">
        <f t="shared" si="52"/>
        <v/>
      </c>
      <c r="J924" s="44" t="str">
        <f>IF(IFERROR(INDEX(NslpCepGroups!$E:$E,MATCH($C924,NslpCepGroups!$C:$C,0))="Special Assistance - CEP",FALSE),"X","")</f>
        <v/>
      </c>
      <c r="K924" s="42" t="str">
        <f>IF($A924="","",IF($J924="X",INDEX(NslpCepGroups!$H:$H,MATCH($C924,NslpCepGroups!$C:$C,0)),""))</f>
        <v/>
      </c>
      <c r="L924" s="42" t="str">
        <f>IF($A924="","",IF($J924="X",IF(INDEX(NslpCepGroups!$F:$F,MATCH($C924,NslpCepGroups!$C:$C,0))=0,"Indiv. site",INDEX(NslpCepGroups!$F:$F,MATCH($C924,NslpCepGroups!$C:$C,0))),""))</f>
        <v/>
      </c>
      <c r="M924" s="42" t="str">
        <f>IF($A924="","",IF($J924="X",INDEX(NslpCepGroups!$I:$I,MATCH($C924,NslpCepGroups!$C:$C,0)),""))</f>
        <v/>
      </c>
      <c r="N924" s="46"/>
    </row>
    <row r="925" spans="1:14" x14ac:dyDescent="0.25">
      <c r="A925" s="25"/>
      <c r="B925" s="30" t="str">
        <f>IF($A925="","",INDEX('LEA-District wide'!$B:$B,MATCH($A925,'LEA-District wide'!$A:$A,0)))</f>
        <v/>
      </c>
      <c r="C925" s="26"/>
      <c r="D925" s="26"/>
      <c r="E925" s="6" t="str">
        <f>IF($A925="","",IFERROR(INDEX(CEPIdentifiedStudentsSummary!$D:$D,MATCH($C925,CEPIdentifiedStudentsSummary!$A:$A,0)),0))</f>
        <v/>
      </c>
      <c r="F925" s="6" t="str">
        <f>IF($A925="","",IFERROR(INDEX(CEPIdentifiedStudentsSummary!$C:$C,MATCH($C925,CEPIdentifiedStudentsSummary!$A:$A,0)),0))</f>
        <v/>
      </c>
      <c r="G925" s="5" t="str">
        <f t="shared" si="53"/>
        <v/>
      </c>
      <c r="H925" s="36" t="str">
        <f t="shared" si="51"/>
        <v/>
      </c>
      <c r="I925" s="36" t="str">
        <f t="shared" si="52"/>
        <v/>
      </c>
      <c r="J925" s="44" t="str">
        <f>IF(IFERROR(INDEX(NslpCepGroups!$E:$E,MATCH($C925,NslpCepGroups!$C:$C,0))="Special Assistance - CEP",FALSE),"X","")</f>
        <v/>
      </c>
      <c r="K925" s="42" t="str">
        <f>IF($A925="","",IF($J925="X",INDEX(NslpCepGroups!$H:$H,MATCH($C925,NslpCepGroups!$C:$C,0)),""))</f>
        <v/>
      </c>
      <c r="L925" s="42" t="str">
        <f>IF($A925="","",IF($J925="X",IF(INDEX(NslpCepGroups!$F:$F,MATCH($C925,NslpCepGroups!$C:$C,0))=0,"Indiv. site",INDEX(NslpCepGroups!$F:$F,MATCH($C925,NslpCepGroups!$C:$C,0))),""))</f>
        <v/>
      </c>
      <c r="M925" s="42" t="str">
        <f>IF($A925="","",IF($J925="X",INDEX(NslpCepGroups!$I:$I,MATCH($C925,NslpCepGroups!$C:$C,0)),""))</f>
        <v/>
      </c>
      <c r="N925" s="46"/>
    </row>
    <row r="926" spans="1:14" x14ac:dyDescent="0.25">
      <c r="A926" s="25"/>
      <c r="B926" s="30" t="str">
        <f>IF($A926="","",INDEX('LEA-District wide'!$B:$B,MATCH($A926,'LEA-District wide'!$A:$A,0)))</f>
        <v/>
      </c>
      <c r="C926" s="26"/>
      <c r="D926" s="26"/>
      <c r="E926" s="6" t="str">
        <f>IF($A926="","",IFERROR(INDEX(CEPIdentifiedStudentsSummary!$D:$D,MATCH($C926,CEPIdentifiedStudentsSummary!$A:$A,0)),0))</f>
        <v/>
      </c>
      <c r="F926" s="6" t="str">
        <f>IF($A926="","",IFERROR(INDEX(CEPIdentifiedStudentsSummary!$C:$C,MATCH($C926,CEPIdentifiedStudentsSummary!$A:$A,0)),0))</f>
        <v/>
      </c>
      <c r="G926" s="5" t="str">
        <f t="shared" si="53"/>
        <v/>
      </c>
      <c r="H926" s="36" t="str">
        <f t="shared" si="51"/>
        <v/>
      </c>
      <c r="I926" s="36" t="str">
        <f t="shared" si="52"/>
        <v/>
      </c>
      <c r="J926" s="44" t="str">
        <f>IF(IFERROR(INDEX(NslpCepGroups!$E:$E,MATCH($C926,NslpCepGroups!$C:$C,0))="Special Assistance - CEP",FALSE),"X","")</f>
        <v/>
      </c>
      <c r="K926" s="42" t="str">
        <f>IF($A926="","",IF($J926="X",INDEX(NslpCepGroups!$H:$H,MATCH($C926,NslpCepGroups!$C:$C,0)),""))</f>
        <v/>
      </c>
      <c r="L926" s="42" t="str">
        <f>IF($A926="","",IF($J926="X",IF(INDEX(NslpCepGroups!$F:$F,MATCH($C926,NslpCepGroups!$C:$C,0))=0,"Indiv. site",INDEX(NslpCepGroups!$F:$F,MATCH($C926,NslpCepGroups!$C:$C,0))),""))</f>
        <v/>
      </c>
      <c r="M926" s="42" t="str">
        <f>IF($A926="","",IF($J926="X",INDEX(NslpCepGroups!$I:$I,MATCH($C926,NslpCepGroups!$C:$C,0)),""))</f>
        <v/>
      </c>
      <c r="N926" s="46"/>
    </row>
    <row r="927" spans="1:14" x14ac:dyDescent="0.25">
      <c r="A927" s="25"/>
      <c r="B927" s="30" t="str">
        <f>IF($A927="","",INDEX('LEA-District wide'!$B:$B,MATCH($A927,'LEA-District wide'!$A:$A,0)))</f>
        <v/>
      </c>
      <c r="C927" s="26"/>
      <c r="D927" s="26"/>
      <c r="E927" s="6" t="str">
        <f>IF($A927="","",IFERROR(INDEX(CEPIdentifiedStudentsSummary!$D:$D,MATCH($C927,CEPIdentifiedStudentsSummary!$A:$A,0)),0))</f>
        <v/>
      </c>
      <c r="F927" s="6" t="str">
        <f>IF($A927="","",IFERROR(INDEX(CEPIdentifiedStudentsSummary!$C:$C,MATCH($C927,CEPIdentifiedStudentsSummary!$A:$A,0)),0))</f>
        <v/>
      </c>
      <c r="G927" s="5" t="str">
        <f t="shared" si="53"/>
        <v/>
      </c>
      <c r="H927" s="36" t="str">
        <f t="shared" si="51"/>
        <v/>
      </c>
      <c r="I927" s="36" t="str">
        <f t="shared" si="52"/>
        <v/>
      </c>
      <c r="J927" s="44" t="str">
        <f>IF(IFERROR(INDEX(NslpCepGroups!$E:$E,MATCH($C927,NslpCepGroups!$C:$C,0))="Special Assistance - CEP",FALSE),"X","")</f>
        <v/>
      </c>
      <c r="K927" s="42" t="str">
        <f>IF($A927="","",IF($J927="X",INDEX(NslpCepGroups!$H:$H,MATCH($C927,NslpCepGroups!$C:$C,0)),""))</f>
        <v/>
      </c>
      <c r="L927" s="42" t="str">
        <f>IF($A927="","",IF($J927="X",IF(INDEX(NslpCepGroups!$F:$F,MATCH($C927,NslpCepGroups!$C:$C,0))=0,"Indiv. site",INDEX(NslpCepGroups!$F:$F,MATCH($C927,NslpCepGroups!$C:$C,0))),""))</f>
        <v/>
      </c>
      <c r="M927" s="42" t="str">
        <f>IF($A927="","",IF($J927="X",INDEX(NslpCepGroups!$I:$I,MATCH($C927,NslpCepGroups!$C:$C,0)),""))</f>
        <v/>
      </c>
      <c r="N927" s="46"/>
    </row>
    <row r="928" spans="1:14" x14ac:dyDescent="0.25">
      <c r="A928" s="25"/>
      <c r="B928" s="30" t="str">
        <f>IF($A928="","",INDEX('LEA-District wide'!$B:$B,MATCH($A928,'LEA-District wide'!$A:$A,0)))</f>
        <v/>
      </c>
      <c r="C928" s="26"/>
      <c r="D928" s="26"/>
      <c r="E928" s="6" t="str">
        <f>IF($A928="","",IFERROR(INDEX(CEPIdentifiedStudentsSummary!$D:$D,MATCH($C928,CEPIdentifiedStudentsSummary!$A:$A,0)),0))</f>
        <v/>
      </c>
      <c r="F928" s="6" t="str">
        <f>IF($A928="","",IFERROR(INDEX(CEPIdentifiedStudentsSummary!$C:$C,MATCH($C928,CEPIdentifiedStudentsSummary!$A:$A,0)),0))</f>
        <v/>
      </c>
      <c r="G928" s="5" t="str">
        <f t="shared" si="53"/>
        <v/>
      </c>
      <c r="H928" s="36" t="str">
        <f t="shared" si="51"/>
        <v/>
      </c>
      <c r="I928" s="36" t="str">
        <f t="shared" si="52"/>
        <v/>
      </c>
      <c r="J928" s="44" t="str">
        <f>IF(IFERROR(INDEX(NslpCepGroups!$E:$E,MATCH($C928,NslpCepGroups!$C:$C,0))="Special Assistance - CEP",FALSE),"X","")</f>
        <v/>
      </c>
      <c r="K928" s="42" t="str">
        <f>IF($A928="","",IF($J928="X",INDEX(NslpCepGroups!$H:$H,MATCH($C928,NslpCepGroups!$C:$C,0)),""))</f>
        <v/>
      </c>
      <c r="L928" s="42" t="str">
        <f>IF($A928="","",IF($J928="X",IF(INDEX(NslpCepGroups!$F:$F,MATCH($C928,NslpCepGroups!$C:$C,0))=0,"Indiv. site",INDEX(NslpCepGroups!$F:$F,MATCH($C928,NslpCepGroups!$C:$C,0))),""))</f>
        <v/>
      </c>
      <c r="M928" s="42" t="str">
        <f>IF($A928="","",IF($J928="X",INDEX(NslpCepGroups!$I:$I,MATCH($C928,NslpCepGroups!$C:$C,0)),""))</f>
        <v/>
      </c>
      <c r="N928" s="46"/>
    </row>
    <row r="929" spans="1:14" x14ac:dyDescent="0.25">
      <c r="A929" s="25"/>
      <c r="B929" s="30" t="str">
        <f>IF($A929="","",INDEX('LEA-District wide'!$B:$B,MATCH($A929,'LEA-District wide'!$A:$A,0)))</f>
        <v/>
      </c>
      <c r="C929" s="26"/>
      <c r="D929" s="26"/>
      <c r="E929" s="6" t="str">
        <f>IF($A929="","",IFERROR(INDEX(CEPIdentifiedStudentsSummary!$D:$D,MATCH($C929,CEPIdentifiedStudentsSummary!$A:$A,0)),0))</f>
        <v/>
      </c>
      <c r="F929" s="6" t="str">
        <f>IF($A929="","",IFERROR(INDEX(CEPIdentifiedStudentsSummary!$C:$C,MATCH($C929,CEPIdentifiedStudentsSummary!$A:$A,0)),0))</f>
        <v/>
      </c>
      <c r="G929" s="5" t="str">
        <f t="shared" si="53"/>
        <v/>
      </c>
      <c r="H929" s="36" t="str">
        <f t="shared" si="51"/>
        <v/>
      </c>
      <c r="I929" s="36" t="str">
        <f t="shared" si="52"/>
        <v/>
      </c>
      <c r="J929" s="44" t="str">
        <f>IF(IFERROR(INDEX(NslpCepGroups!$E:$E,MATCH($C929,NslpCepGroups!$C:$C,0))="Special Assistance - CEP",FALSE),"X","")</f>
        <v/>
      </c>
      <c r="K929" s="42" t="str">
        <f>IF($A929="","",IF($J929="X",INDEX(NslpCepGroups!$H:$H,MATCH($C929,NslpCepGroups!$C:$C,0)),""))</f>
        <v/>
      </c>
      <c r="L929" s="42" t="str">
        <f>IF($A929="","",IF($J929="X",IF(INDEX(NslpCepGroups!$F:$F,MATCH($C929,NslpCepGroups!$C:$C,0))=0,"Indiv. site",INDEX(NslpCepGroups!$F:$F,MATCH($C929,NslpCepGroups!$C:$C,0))),""))</f>
        <v/>
      </c>
      <c r="M929" s="42" t="str">
        <f>IF($A929="","",IF($J929="X",INDEX(NslpCepGroups!$I:$I,MATCH($C929,NslpCepGroups!$C:$C,0)),""))</f>
        <v/>
      </c>
      <c r="N929" s="46"/>
    </row>
    <row r="930" spans="1:14" x14ac:dyDescent="0.25">
      <c r="A930" s="25"/>
      <c r="B930" s="30" t="str">
        <f>IF($A930="","",INDEX('LEA-District wide'!$B:$B,MATCH($A930,'LEA-District wide'!$A:$A,0)))</f>
        <v/>
      </c>
      <c r="C930" s="26"/>
      <c r="D930" s="26"/>
      <c r="E930" s="6" t="str">
        <f>IF($A930="","",IFERROR(INDEX(CEPIdentifiedStudentsSummary!$D:$D,MATCH($C930,CEPIdentifiedStudentsSummary!$A:$A,0)),0))</f>
        <v/>
      </c>
      <c r="F930" s="6" t="str">
        <f>IF($A930="","",IFERROR(INDEX(CEPIdentifiedStudentsSummary!$C:$C,MATCH($C930,CEPIdentifiedStudentsSummary!$A:$A,0)),0))</f>
        <v/>
      </c>
      <c r="G930" s="5" t="str">
        <f t="shared" si="53"/>
        <v/>
      </c>
      <c r="H930" s="36" t="str">
        <f t="shared" si="51"/>
        <v/>
      </c>
      <c r="I930" s="36" t="str">
        <f t="shared" si="52"/>
        <v/>
      </c>
      <c r="J930" s="44" t="str">
        <f>IF(IFERROR(INDEX(NslpCepGroups!$E:$E,MATCH($C930,NslpCepGroups!$C:$C,0))="Special Assistance - CEP",FALSE),"X","")</f>
        <v/>
      </c>
      <c r="K930" s="42" t="str">
        <f>IF($A930="","",IF($J930="X",INDEX(NslpCepGroups!$H:$H,MATCH($C930,NslpCepGroups!$C:$C,0)),""))</f>
        <v/>
      </c>
      <c r="L930" s="42" t="str">
        <f>IF($A930="","",IF($J930="X",IF(INDEX(NslpCepGroups!$F:$F,MATCH($C930,NslpCepGroups!$C:$C,0))=0,"Indiv. site",INDEX(NslpCepGroups!$F:$F,MATCH($C930,NslpCepGroups!$C:$C,0))),""))</f>
        <v/>
      </c>
      <c r="M930" s="42" t="str">
        <f>IF($A930="","",IF($J930="X",INDEX(NslpCepGroups!$I:$I,MATCH($C930,NslpCepGroups!$C:$C,0)),""))</f>
        <v/>
      </c>
      <c r="N930" s="46"/>
    </row>
    <row r="931" spans="1:14" x14ac:dyDescent="0.25">
      <c r="A931" s="25"/>
      <c r="B931" s="30" t="str">
        <f>IF($A931="","",INDEX('LEA-District wide'!$B:$B,MATCH($A931,'LEA-District wide'!$A:$A,0)))</f>
        <v/>
      </c>
      <c r="C931" s="26"/>
      <c r="D931" s="26"/>
      <c r="E931" s="6" t="str">
        <f>IF($A931="","",IFERROR(INDEX(CEPIdentifiedStudentsSummary!$D:$D,MATCH($C931,CEPIdentifiedStudentsSummary!$A:$A,0)),0))</f>
        <v/>
      </c>
      <c r="F931" s="6" t="str">
        <f>IF($A931="","",IFERROR(INDEX(CEPIdentifiedStudentsSummary!$C:$C,MATCH($C931,CEPIdentifiedStudentsSummary!$A:$A,0)),0))</f>
        <v/>
      </c>
      <c r="G931" s="5" t="str">
        <f t="shared" si="53"/>
        <v/>
      </c>
      <c r="H931" s="36" t="str">
        <f t="shared" si="51"/>
        <v/>
      </c>
      <c r="I931" s="36" t="str">
        <f t="shared" si="52"/>
        <v/>
      </c>
      <c r="J931" s="44" t="str">
        <f>IF(IFERROR(INDEX(NslpCepGroups!$E:$E,MATCH($C931,NslpCepGroups!$C:$C,0))="Special Assistance - CEP",FALSE),"X","")</f>
        <v/>
      </c>
      <c r="K931" s="42" t="str">
        <f>IF($A931="","",IF($J931="X",INDEX(NslpCepGroups!$H:$H,MATCH($C931,NslpCepGroups!$C:$C,0)),""))</f>
        <v/>
      </c>
      <c r="L931" s="42" t="str">
        <f>IF($A931="","",IF($J931="X",IF(INDEX(NslpCepGroups!$F:$F,MATCH($C931,NslpCepGroups!$C:$C,0))=0,"Indiv. site",INDEX(NslpCepGroups!$F:$F,MATCH($C931,NslpCepGroups!$C:$C,0))),""))</f>
        <v/>
      </c>
      <c r="M931" s="42" t="str">
        <f>IF($A931="","",IF($J931="X",INDEX(NslpCepGroups!$I:$I,MATCH($C931,NslpCepGroups!$C:$C,0)),""))</f>
        <v/>
      </c>
      <c r="N931" s="46"/>
    </row>
    <row r="932" spans="1:14" x14ac:dyDescent="0.25">
      <c r="A932" s="25"/>
      <c r="B932" s="30" t="str">
        <f>IF($A932="","",INDEX('LEA-District wide'!$B:$B,MATCH($A932,'LEA-District wide'!$A:$A,0)))</f>
        <v/>
      </c>
      <c r="C932" s="26"/>
      <c r="D932" s="26"/>
      <c r="E932" s="6" t="str">
        <f>IF($A932="","",IFERROR(INDEX(CEPIdentifiedStudentsSummary!$D:$D,MATCH($C932,CEPIdentifiedStudentsSummary!$A:$A,0)),0))</f>
        <v/>
      </c>
      <c r="F932" s="6" t="str">
        <f>IF($A932="","",IFERROR(INDEX(CEPIdentifiedStudentsSummary!$C:$C,MATCH($C932,CEPIdentifiedStudentsSummary!$A:$A,0)),0))</f>
        <v/>
      </c>
      <c r="G932" s="5" t="str">
        <f t="shared" si="53"/>
        <v/>
      </c>
      <c r="H932" s="36" t="str">
        <f t="shared" si="51"/>
        <v/>
      </c>
      <c r="I932" s="36" t="str">
        <f t="shared" si="52"/>
        <v/>
      </c>
      <c r="J932" s="44" t="str">
        <f>IF(IFERROR(INDEX(NslpCepGroups!$E:$E,MATCH($C932,NslpCepGroups!$C:$C,0))="Special Assistance - CEP",FALSE),"X","")</f>
        <v/>
      </c>
      <c r="K932" s="42" t="str">
        <f>IF($A932="","",IF($J932="X",INDEX(NslpCepGroups!$H:$H,MATCH($C932,NslpCepGroups!$C:$C,0)),""))</f>
        <v/>
      </c>
      <c r="L932" s="42" t="str">
        <f>IF($A932="","",IF($J932="X",IF(INDEX(NslpCepGroups!$F:$F,MATCH($C932,NslpCepGroups!$C:$C,0))=0,"Indiv. site",INDEX(NslpCepGroups!$F:$F,MATCH($C932,NslpCepGroups!$C:$C,0))),""))</f>
        <v/>
      </c>
      <c r="M932" s="42" t="str">
        <f>IF($A932="","",IF($J932="X",INDEX(NslpCepGroups!$I:$I,MATCH($C932,NslpCepGroups!$C:$C,0)),""))</f>
        <v/>
      </c>
      <c r="N932" s="46"/>
    </row>
    <row r="933" spans="1:14" x14ac:dyDescent="0.25">
      <c r="A933" s="25"/>
      <c r="B933" s="30" t="str">
        <f>IF($A933="","",INDEX('LEA-District wide'!$B:$B,MATCH($A933,'LEA-District wide'!$A:$A,0)))</f>
        <v/>
      </c>
      <c r="C933" s="26"/>
      <c r="D933" s="26"/>
      <c r="E933" s="6" t="str">
        <f>IF($A933="","",IFERROR(INDEX(CEPIdentifiedStudentsSummary!$D:$D,MATCH($C933,CEPIdentifiedStudentsSummary!$A:$A,0)),0))</f>
        <v/>
      </c>
      <c r="F933" s="6" t="str">
        <f>IF($A933="","",IFERROR(INDEX(CEPIdentifiedStudentsSummary!$C:$C,MATCH($C933,CEPIdentifiedStudentsSummary!$A:$A,0)),0))</f>
        <v/>
      </c>
      <c r="G933" s="5" t="str">
        <f t="shared" si="53"/>
        <v/>
      </c>
      <c r="H933" s="36" t="str">
        <f t="shared" si="51"/>
        <v/>
      </c>
      <c r="I933" s="36" t="str">
        <f t="shared" si="52"/>
        <v/>
      </c>
      <c r="J933" s="44" t="str">
        <f>IF(IFERROR(INDEX(NslpCepGroups!$E:$E,MATCH($C933,NslpCepGroups!$C:$C,0))="Special Assistance - CEP",FALSE),"X","")</f>
        <v/>
      </c>
      <c r="K933" s="42" t="str">
        <f>IF($A933="","",IF($J933="X",INDEX(NslpCepGroups!$H:$H,MATCH($C933,NslpCepGroups!$C:$C,0)),""))</f>
        <v/>
      </c>
      <c r="L933" s="42" t="str">
        <f>IF($A933="","",IF($J933="X",IF(INDEX(NslpCepGroups!$F:$F,MATCH($C933,NslpCepGroups!$C:$C,0))=0,"Indiv. site",INDEX(NslpCepGroups!$F:$F,MATCH($C933,NslpCepGroups!$C:$C,0))),""))</f>
        <v/>
      </c>
      <c r="M933" s="42" t="str">
        <f>IF($A933="","",IF($J933="X",INDEX(NslpCepGroups!$I:$I,MATCH($C933,NslpCepGroups!$C:$C,0)),""))</f>
        <v/>
      </c>
      <c r="N933" s="46"/>
    </row>
    <row r="934" spans="1:14" x14ac:dyDescent="0.25">
      <c r="A934" s="25"/>
      <c r="B934" s="30" t="str">
        <f>IF($A934="","",INDEX('LEA-District wide'!$B:$B,MATCH($A934,'LEA-District wide'!$A:$A,0)))</f>
        <v/>
      </c>
      <c r="C934" s="26"/>
      <c r="D934" s="26"/>
      <c r="E934" s="6" t="str">
        <f>IF($A934="","",IFERROR(INDEX(CEPIdentifiedStudentsSummary!$D:$D,MATCH($C934,CEPIdentifiedStudentsSummary!$A:$A,0)),0))</f>
        <v/>
      </c>
      <c r="F934" s="6" t="str">
        <f>IF($A934="","",IFERROR(INDEX(CEPIdentifiedStudentsSummary!$C:$C,MATCH($C934,CEPIdentifiedStudentsSummary!$A:$A,0)),0))</f>
        <v/>
      </c>
      <c r="G934" s="5" t="str">
        <f t="shared" si="53"/>
        <v/>
      </c>
      <c r="H934" s="36" t="str">
        <f t="shared" si="51"/>
        <v/>
      </c>
      <c r="I934" s="36" t="str">
        <f t="shared" si="52"/>
        <v/>
      </c>
      <c r="J934" s="44" t="str">
        <f>IF(IFERROR(INDEX(NslpCepGroups!$E:$E,MATCH($C934,NslpCepGroups!$C:$C,0))="Special Assistance - CEP",FALSE),"X","")</f>
        <v/>
      </c>
      <c r="K934" s="42" t="str">
        <f>IF($A934="","",IF($J934="X",INDEX(NslpCepGroups!$H:$H,MATCH($C934,NslpCepGroups!$C:$C,0)),""))</f>
        <v/>
      </c>
      <c r="L934" s="42" t="str">
        <f>IF($A934="","",IF($J934="X",IF(INDEX(NslpCepGroups!$F:$F,MATCH($C934,NslpCepGroups!$C:$C,0))=0,"Indiv. site",INDEX(NslpCepGroups!$F:$F,MATCH($C934,NslpCepGroups!$C:$C,0))),""))</f>
        <v/>
      </c>
      <c r="M934" s="42" t="str">
        <f>IF($A934="","",IF($J934="X",INDEX(NslpCepGroups!$I:$I,MATCH($C934,NslpCepGroups!$C:$C,0)),""))</f>
        <v/>
      </c>
      <c r="N934" s="46"/>
    </row>
    <row r="935" spans="1:14" x14ac:dyDescent="0.25">
      <c r="A935" s="25"/>
      <c r="B935" s="30" t="str">
        <f>IF($A935="","",INDEX('LEA-District wide'!$B:$B,MATCH($A935,'LEA-District wide'!$A:$A,0)))</f>
        <v/>
      </c>
      <c r="C935" s="26"/>
      <c r="D935" s="26"/>
      <c r="E935" s="6" t="str">
        <f>IF($A935="","",IFERROR(INDEX(CEPIdentifiedStudentsSummary!$D:$D,MATCH($C935,CEPIdentifiedStudentsSummary!$A:$A,0)),0))</f>
        <v/>
      </c>
      <c r="F935" s="6" t="str">
        <f>IF($A935="","",IFERROR(INDEX(CEPIdentifiedStudentsSummary!$C:$C,MATCH($C935,CEPIdentifiedStudentsSummary!$A:$A,0)),0))</f>
        <v/>
      </c>
      <c r="G935" s="5" t="str">
        <f t="shared" si="53"/>
        <v/>
      </c>
      <c r="H935" s="36" t="str">
        <f t="shared" si="51"/>
        <v/>
      </c>
      <c r="I935" s="36" t="str">
        <f t="shared" si="52"/>
        <v/>
      </c>
      <c r="J935" s="44" t="str">
        <f>IF(IFERROR(INDEX(NslpCepGroups!$E:$E,MATCH($C935,NslpCepGroups!$C:$C,0))="Special Assistance - CEP",FALSE),"X","")</f>
        <v/>
      </c>
      <c r="K935" s="42" t="str">
        <f>IF($A935="","",IF($J935="X",INDEX(NslpCepGroups!$H:$H,MATCH($C935,NslpCepGroups!$C:$C,0)),""))</f>
        <v/>
      </c>
      <c r="L935" s="42" t="str">
        <f>IF($A935="","",IF($J935="X",IF(INDEX(NslpCepGroups!$F:$F,MATCH($C935,NslpCepGroups!$C:$C,0))=0,"Indiv. site",INDEX(NslpCepGroups!$F:$F,MATCH($C935,NslpCepGroups!$C:$C,0))),""))</f>
        <v/>
      </c>
      <c r="M935" s="42" t="str">
        <f>IF($A935="","",IF($J935="X",INDEX(NslpCepGroups!$I:$I,MATCH($C935,NslpCepGroups!$C:$C,0)),""))</f>
        <v/>
      </c>
      <c r="N935" s="46"/>
    </row>
    <row r="936" spans="1:14" x14ac:dyDescent="0.25">
      <c r="A936" s="25"/>
      <c r="B936" s="30" t="str">
        <f>IF($A936="","",INDEX('LEA-District wide'!$B:$B,MATCH($A936,'LEA-District wide'!$A:$A,0)))</f>
        <v/>
      </c>
      <c r="C936" s="26"/>
      <c r="D936" s="26"/>
      <c r="E936" s="6" t="str">
        <f>IF($A936="","",IFERROR(INDEX(CEPIdentifiedStudentsSummary!$D:$D,MATCH($C936,CEPIdentifiedStudentsSummary!$A:$A,0)),0))</f>
        <v/>
      </c>
      <c r="F936" s="6" t="str">
        <f>IF($A936="","",IFERROR(INDEX(CEPIdentifiedStudentsSummary!$C:$C,MATCH($C936,CEPIdentifiedStudentsSummary!$A:$A,0)),0))</f>
        <v/>
      </c>
      <c r="G936" s="5" t="str">
        <f t="shared" si="53"/>
        <v/>
      </c>
      <c r="H936" s="36" t="str">
        <f t="shared" si="51"/>
        <v/>
      </c>
      <c r="I936" s="36" t="str">
        <f t="shared" si="52"/>
        <v/>
      </c>
      <c r="J936" s="44" t="str">
        <f>IF(IFERROR(INDEX(NslpCepGroups!$E:$E,MATCH($C936,NslpCepGroups!$C:$C,0))="Special Assistance - CEP",FALSE),"X","")</f>
        <v/>
      </c>
      <c r="K936" s="42" t="str">
        <f>IF($A936="","",IF($J936="X",INDEX(NslpCepGroups!$H:$H,MATCH($C936,NslpCepGroups!$C:$C,0)),""))</f>
        <v/>
      </c>
      <c r="L936" s="42" t="str">
        <f>IF($A936="","",IF($J936="X",IF(INDEX(NslpCepGroups!$F:$F,MATCH($C936,NslpCepGroups!$C:$C,0))=0,"Indiv. site",INDEX(NslpCepGroups!$F:$F,MATCH($C936,NslpCepGroups!$C:$C,0))),""))</f>
        <v/>
      </c>
      <c r="M936" s="42" t="str">
        <f>IF($A936="","",IF($J936="X",INDEX(NslpCepGroups!$I:$I,MATCH($C936,NslpCepGroups!$C:$C,0)),""))</f>
        <v/>
      </c>
      <c r="N936" s="46"/>
    </row>
    <row r="937" spans="1:14" x14ac:dyDescent="0.25">
      <c r="A937" s="25"/>
      <c r="B937" s="30" t="str">
        <f>IF($A937="","",INDEX('LEA-District wide'!$B:$B,MATCH($A937,'LEA-District wide'!$A:$A,0)))</f>
        <v/>
      </c>
      <c r="C937" s="26"/>
      <c r="D937" s="26"/>
      <c r="E937" s="6" t="str">
        <f>IF($A937="","",IFERROR(INDEX(CEPIdentifiedStudentsSummary!$D:$D,MATCH($C937,CEPIdentifiedStudentsSummary!$A:$A,0)),0))</f>
        <v/>
      </c>
      <c r="F937" s="6" t="str">
        <f>IF($A937="","",IFERROR(INDEX(CEPIdentifiedStudentsSummary!$C:$C,MATCH($C937,CEPIdentifiedStudentsSummary!$A:$A,0)),0))</f>
        <v/>
      </c>
      <c r="G937" s="5" t="str">
        <f t="shared" si="53"/>
        <v/>
      </c>
      <c r="H937" s="36" t="str">
        <f t="shared" si="51"/>
        <v/>
      </c>
      <c r="I937" s="36" t="str">
        <f t="shared" si="52"/>
        <v/>
      </c>
      <c r="J937" s="44" t="str">
        <f>IF(IFERROR(INDEX(NslpCepGroups!$E:$E,MATCH($C937,NslpCepGroups!$C:$C,0))="Special Assistance - CEP",FALSE),"X","")</f>
        <v/>
      </c>
      <c r="K937" s="42" t="str">
        <f>IF($A937="","",IF($J937="X",INDEX(NslpCepGroups!$H:$H,MATCH($C937,NslpCepGroups!$C:$C,0)),""))</f>
        <v/>
      </c>
      <c r="L937" s="42" t="str">
        <f>IF($A937="","",IF($J937="X",IF(INDEX(NslpCepGroups!$F:$F,MATCH($C937,NslpCepGroups!$C:$C,0))=0,"Indiv. site",INDEX(NslpCepGroups!$F:$F,MATCH($C937,NslpCepGroups!$C:$C,0))),""))</f>
        <v/>
      </c>
      <c r="M937" s="42" t="str">
        <f>IF($A937="","",IF($J937="X",INDEX(NslpCepGroups!$I:$I,MATCH($C937,NslpCepGroups!$C:$C,0)),""))</f>
        <v/>
      </c>
      <c r="N937" s="46"/>
    </row>
    <row r="938" spans="1:14" x14ac:dyDescent="0.25">
      <c r="A938" s="25"/>
      <c r="B938" s="30" t="str">
        <f>IF($A938="","",INDEX('LEA-District wide'!$B:$B,MATCH($A938,'LEA-District wide'!$A:$A,0)))</f>
        <v/>
      </c>
      <c r="C938" s="26"/>
      <c r="D938" s="26"/>
      <c r="E938" s="6" t="str">
        <f>IF($A938="","",IFERROR(INDEX(CEPIdentifiedStudentsSummary!$D:$D,MATCH($C938,CEPIdentifiedStudentsSummary!$A:$A,0)),0))</f>
        <v/>
      </c>
      <c r="F938" s="6" t="str">
        <f>IF($A938="","",IFERROR(INDEX(CEPIdentifiedStudentsSummary!$C:$C,MATCH($C938,CEPIdentifiedStudentsSummary!$A:$A,0)),0))</f>
        <v/>
      </c>
      <c r="G938" s="5" t="str">
        <f t="shared" si="53"/>
        <v/>
      </c>
      <c r="H938" s="36" t="str">
        <f t="shared" si="51"/>
        <v/>
      </c>
      <c r="I938" s="36" t="str">
        <f t="shared" si="52"/>
        <v/>
      </c>
      <c r="J938" s="44" t="str">
        <f>IF(IFERROR(INDEX(NslpCepGroups!$E:$E,MATCH($C938,NslpCepGroups!$C:$C,0))="Special Assistance - CEP",FALSE),"X","")</f>
        <v/>
      </c>
      <c r="K938" s="42" t="str">
        <f>IF($A938="","",IF($J938="X",INDEX(NslpCepGroups!$H:$H,MATCH($C938,NslpCepGroups!$C:$C,0)),""))</f>
        <v/>
      </c>
      <c r="L938" s="42" t="str">
        <f>IF($A938="","",IF($J938="X",IF(INDEX(NslpCepGroups!$F:$F,MATCH($C938,NslpCepGroups!$C:$C,0))=0,"Indiv. site",INDEX(NslpCepGroups!$F:$F,MATCH($C938,NslpCepGroups!$C:$C,0))),""))</f>
        <v/>
      </c>
      <c r="M938" s="42" t="str">
        <f>IF($A938="","",IF($J938="X",INDEX(NslpCepGroups!$I:$I,MATCH($C938,NslpCepGroups!$C:$C,0)),""))</f>
        <v/>
      </c>
      <c r="N938" s="46"/>
    </row>
    <row r="939" spans="1:14" x14ac:dyDescent="0.25">
      <c r="A939" s="25"/>
      <c r="B939" s="30" t="str">
        <f>IF($A939="","",INDEX('LEA-District wide'!$B:$B,MATCH($A939,'LEA-District wide'!$A:$A,0)))</f>
        <v/>
      </c>
      <c r="C939" s="26"/>
      <c r="D939" s="26"/>
      <c r="E939" s="6" t="str">
        <f>IF($A939="","",IFERROR(INDEX(CEPIdentifiedStudentsSummary!$D:$D,MATCH($C939,CEPIdentifiedStudentsSummary!$A:$A,0)),0))</f>
        <v/>
      </c>
      <c r="F939" s="6" t="str">
        <f>IF($A939="","",IFERROR(INDEX(CEPIdentifiedStudentsSummary!$C:$C,MATCH($C939,CEPIdentifiedStudentsSummary!$A:$A,0)),0))</f>
        <v/>
      </c>
      <c r="G939" s="5" t="str">
        <f t="shared" si="53"/>
        <v/>
      </c>
      <c r="H939" s="36" t="str">
        <f t="shared" si="51"/>
        <v/>
      </c>
      <c r="I939" s="36" t="str">
        <f t="shared" si="52"/>
        <v/>
      </c>
      <c r="J939" s="44" t="str">
        <f>IF(IFERROR(INDEX(NslpCepGroups!$E:$E,MATCH($C939,NslpCepGroups!$C:$C,0))="Special Assistance - CEP",FALSE),"X","")</f>
        <v/>
      </c>
      <c r="K939" s="42" t="str">
        <f>IF($A939="","",IF($J939="X",INDEX(NslpCepGroups!$H:$H,MATCH($C939,NslpCepGroups!$C:$C,0)),""))</f>
        <v/>
      </c>
      <c r="L939" s="42" t="str">
        <f>IF($A939="","",IF($J939="X",IF(INDEX(NslpCepGroups!$F:$F,MATCH($C939,NslpCepGroups!$C:$C,0))=0,"Indiv. site",INDEX(NslpCepGroups!$F:$F,MATCH($C939,NslpCepGroups!$C:$C,0))),""))</f>
        <v/>
      </c>
      <c r="M939" s="42" t="str">
        <f>IF($A939="","",IF($J939="X",INDEX(NslpCepGroups!$I:$I,MATCH($C939,NslpCepGroups!$C:$C,0)),""))</f>
        <v/>
      </c>
      <c r="N939" s="46"/>
    </row>
    <row r="940" spans="1:14" x14ac:dyDescent="0.25">
      <c r="A940" s="25"/>
      <c r="B940" s="30" t="str">
        <f>IF($A940="","",INDEX('LEA-District wide'!$B:$B,MATCH($A940,'LEA-District wide'!$A:$A,0)))</f>
        <v/>
      </c>
      <c r="C940" s="26"/>
      <c r="D940" s="26"/>
      <c r="E940" s="6" t="str">
        <f>IF($A940="","",IFERROR(INDEX(CEPIdentifiedStudentsSummary!$D:$D,MATCH($C940,CEPIdentifiedStudentsSummary!$A:$A,0)),0))</f>
        <v/>
      </c>
      <c r="F940" s="6" t="str">
        <f>IF($A940="","",IFERROR(INDEX(CEPIdentifiedStudentsSummary!$C:$C,MATCH($C940,CEPIdentifiedStudentsSummary!$A:$A,0)),0))</f>
        <v/>
      </c>
      <c r="G940" s="5" t="str">
        <f t="shared" si="53"/>
        <v/>
      </c>
      <c r="H940" s="36" t="str">
        <f t="shared" si="51"/>
        <v/>
      </c>
      <c r="I940" s="36" t="str">
        <f t="shared" si="52"/>
        <v/>
      </c>
      <c r="J940" s="44" t="str">
        <f>IF(IFERROR(INDEX(NslpCepGroups!$E:$E,MATCH($C940,NslpCepGroups!$C:$C,0))="Special Assistance - CEP",FALSE),"X","")</f>
        <v/>
      </c>
      <c r="K940" s="42" t="str">
        <f>IF($A940="","",IF($J940="X",INDEX(NslpCepGroups!$H:$H,MATCH($C940,NslpCepGroups!$C:$C,0)),""))</f>
        <v/>
      </c>
      <c r="L940" s="42" t="str">
        <f>IF($A940="","",IF($J940="X",IF(INDEX(NslpCepGroups!$F:$F,MATCH($C940,NslpCepGroups!$C:$C,0))=0,"Indiv. site",INDEX(NslpCepGroups!$F:$F,MATCH($C940,NslpCepGroups!$C:$C,0))),""))</f>
        <v/>
      </c>
      <c r="M940" s="42" t="str">
        <f>IF($A940="","",IF($J940="X",INDEX(NslpCepGroups!$I:$I,MATCH($C940,NslpCepGroups!$C:$C,0)),""))</f>
        <v/>
      </c>
      <c r="N940" s="46"/>
    </row>
    <row r="941" spans="1:14" x14ac:dyDescent="0.25">
      <c r="A941" s="25"/>
      <c r="B941" s="30" t="str">
        <f>IF($A941="","",INDEX('LEA-District wide'!$B:$B,MATCH($A941,'LEA-District wide'!$A:$A,0)))</f>
        <v/>
      </c>
      <c r="C941" s="26"/>
      <c r="D941" s="26"/>
      <c r="E941" s="6" t="str">
        <f>IF($A941="","",IFERROR(INDEX(CEPIdentifiedStudentsSummary!$D:$D,MATCH($C941,CEPIdentifiedStudentsSummary!$A:$A,0)),0))</f>
        <v/>
      </c>
      <c r="F941" s="6" t="str">
        <f>IF($A941="","",IFERROR(INDEX(CEPIdentifiedStudentsSummary!$C:$C,MATCH($C941,CEPIdentifiedStudentsSummary!$A:$A,0)),0))</f>
        <v/>
      </c>
      <c r="G941" s="5" t="str">
        <f t="shared" si="53"/>
        <v/>
      </c>
      <c r="H941" s="36" t="str">
        <f t="shared" si="51"/>
        <v/>
      </c>
      <c r="I941" s="36" t="str">
        <f t="shared" si="52"/>
        <v/>
      </c>
      <c r="J941" s="44" t="str">
        <f>IF(IFERROR(INDEX(NslpCepGroups!$E:$E,MATCH($C941,NslpCepGroups!$C:$C,0))="Special Assistance - CEP",FALSE),"X","")</f>
        <v/>
      </c>
      <c r="K941" s="42" t="str">
        <f>IF($A941="","",IF($J941="X",INDEX(NslpCepGroups!$H:$H,MATCH($C941,NslpCepGroups!$C:$C,0)),""))</f>
        <v/>
      </c>
      <c r="L941" s="42" t="str">
        <f>IF($A941="","",IF($J941="X",IF(INDEX(NslpCepGroups!$F:$F,MATCH($C941,NslpCepGroups!$C:$C,0))=0,"Indiv. site",INDEX(NslpCepGroups!$F:$F,MATCH($C941,NslpCepGroups!$C:$C,0))),""))</f>
        <v/>
      </c>
      <c r="M941" s="42" t="str">
        <f>IF($A941="","",IF($J941="X",INDEX(NslpCepGroups!$I:$I,MATCH($C941,NslpCepGroups!$C:$C,0)),""))</f>
        <v/>
      </c>
      <c r="N941" s="46"/>
    </row>
    <row r="942" spans="1:14" x14ac:dyDescent="0.25">
      <c r="A942" s="25"/>
      <c r="B942" s="30" t="str">
        <f>IF($A942="","",INDEX('LEA-District wide'!$B:$B,MATCH($A942,'LEA-District wide'!$A:$A,0)))</f>
        <v/>
      </c>
      <c r="C942" s="26"/>
      <c r="D942" s="26"/>
      <c r="E942" s="6" t="str">
        <f>IF($A942="","",IFERROR(INDEX(CEPIdentifiedStudentsSummary!$D:$D,MATCH($C942,CEPIdentifiedStudentsSummary!$A:$A,0)),0))</f>
        <v/>
      </c>
      <c r="F942" s="6" t="str">
        <f>IF($A942="","",IFERROR(INDEX(CEPIdentifiedStudentsSummary!$C:$C,MATCH($C942,CEPIdentifiedStudentsSummary!$A:$A,0)),0))</f>
        <v/>
      </c>
      <c r="G942" s="5" t="str">
        <f t="shared" si="53"/>
        <v/>
      </c>
      <c r="H942" s="36" t="str">
        <f t="shared" si="51"/>
        <v/>
      </c>
      <c r="I942" s="36" t="str">
        <f t="shared" si="52"/>
        <v/>
      </c>
      <c r="J942" s="44" t="str">
        <f>IF(IFERROR(INDEX(NslpCepGroups!$E:$E,MATCH($C942,NslpCepGroups!$C:$C,0))="Special Assistance - CEP",FALSE),"X","")</f>
        <v/>
      </c>
      <c r="K942" s="42" t="str">
        <f>IF($A942="","",IF($J942="X",INDEX(NslpCepGroups!$H:$H,MATCH($C942,NslpCepGroups!$C:$C,0)),""))</f>
        <v/>
      </c>
      <c r="L942" s="42" t="str">
        <f>IF($A942="","",IF($J942="X",IF(INDEX(NslpCepGroups!$F:$F,MATCH($C942,NslpCepGroups!$C:$C,0))=0,"Indiv. site",INDEX(NslpCepGroups!$F:$F,MATCH($C942,NslpCepGroups!$C:$C,0))),""))</f>
        <v/>
      </c>
      <c r="M942" s="42" t="str">
        <f>IF($A942="","",IF($J942="X",INDEX(NslpCepGroups!$I:$I,MATCH($C942,NslpCepGroups!$C:$C,0)),""))</f>
        <v/>
      </c>
      <c r="N942" s="46"/>
    </row>
    <row r="943" spans="1:14" x14ac:dyDescent="0.25">
      <c r="A943" s="25"/>
      <c r="B943" s="30" t="str">
        <f>IF($A943="","",INDEX('LEA-District wide'!$B:$B,MATCH($A943,'LEA-District wide'!$A:$A,0)))</f>
        <v/>
      </c>
      <c r="C943" s="26"/>
      <c r="D943" s="26"/>
      <c r="E943" s="6" t="str">
        <f>IF($A943="","",IFERROR(INDEX(CEPIdentifiedStudentsSummary!$D:$D,MATCH($C943,CEPIdentifiedStudentsSummary!$A:$A,0)),0))</f>
        <v/>
      </c>
      <c r="F943" s="6" t="str">
        <f>IF($A943="","",IFERROR(INDEX(CEPIdentifiedStudentsSummary!$C:$C,MATCH($C943,CEPIdentifiedStudentsSummary!$A:$A,0)),0))</f>
        <v/>
      </c>
      <c r="G943" s="5" t="str">
        <f t="shared" si="53"/>
        <v/>
      </c>
      <c r="H943" s="36" t="str">
        <f t="shared" si="51"/>
        <v/>
      </c>
      <c r="I943" s="36" t="str">
        <f t="shared" si="52"/>
        <v/>
      </c>
      <c r="J943" s="44" t="str">
        <f>IF(IFERROR(INDEX(NslpCepGroups!$E:$E,MATCH($C943,NslpCepGroups!$C:$C,0))="Special Assistance - CEP",FALSE),"X","")</f>
        <v/>
      </c>
      <c r="K943" s="42" t="str">
        <f>IF($A943="","",IF($J943="X",INDEX(NslpCepGroups!$H:$H,MATCH($C943,NslpCepGroups!$C:$C,0)),""))</f>
        <v/>
      </c>
      <c r="L943" s="42" t="str">
        <f>IF($A943="","",IF($J943="X",IF(INDEX(NslpCepGroups!$F:$F,MATCH($C943,NslpCepGroups!$C:$C,0))=0,"Indiv. site",INDEX(NslpCepGroups!$F:$F,MATCH($C943,NslpCepGroups!$C:$C,0))),""))</f>
        <v/>
      </c>
      <c r="M943" s="42" t="str">
        <f>IF($A943="","",IF($J943="X",INDEX(NslpCepGroups!$I:$I,MATCH($C943,NslpCepGroups!$C:$C,0)),""))</f>
        <v/>
      </c>
      <c r="N943" s="46"/>
    </row>
    <row r="944" spans="1:14" x14ac:dyDescent="0.25">
      <c r="A944" s="25"/>
      <c r="B944" s="30" t="str">
        <f>IF($A944="","",INDEX('LEA-District wide'!$B:$B,MATCH($A944,'LEA-District wide'!$A:$A,0)))</f>
        <v/>
      </c>
      <c r="C944" s="26"/>
      <c r="D944" s="26"/>
      <c r="E944" s="6" t="str">
        <f>IF($A944="","",IFERROR(INDEX(CEPIdentifiedStudentsSummary!$D:$D,MATCH($C944,CEPIdentifiedStudentsSummary!$A:$A,0)),0))</f>
        <v/>
      </c>
      <c r="F944" s="6" t="str">
        <f>IF($A944="","",IFERROR(INDEX(CEPIdentifiedStudentsSummary!$C:$C,MATCH($C944,CEPIdentifiedStudentsSummary!$A:$A,0)),0))</f>
        <v/>
      </c>
      <c r="G944" s="5" t="str">
        <f t="shared" si="53"/>
        <v/>
      </c>
      <c r="H944" s="36" t="str">
        <f t="shared" si="51"/>
        <v/>
      </c>
      <c r="I944" s="36" t="str">
        <f t="shared" si="52"/>
        <v/>
      </c>
      <c r="J944" s="44" t="str">
        <f>IF(IFERROR(INDEX(NslpCepGroups!$E:$E,MATCH($C944,NslpCepGroups!$C:$C,0))="Special Assistance - CEP",FALSE),"X","")</f>
        <v/>
      </c>
      <c r="K944" s="42" t="str">
        <f>IF($A944="","",IF($J944="X",INDEX(NslpCepGroups!$H:$H,MATCH($C944,NslpCepGroups!$C:$C,0)),""))</f>
        <v/>
      </c>
      <c r="L944" s="42" t="str">
        <f>IF($A944="","",IF($J944="X",IF(INDEX(NslpCepGroups!$F:$F,MATCH($C944,NslpCepGroups!$C:$C,0))=0,"Indiv. site",INDEX(NslpCepGroups!$F:$F,MATCH($C944,NslpCepGroups!$C:$C,0))),""))</f>
        <v/>
      </c>
      <c r="M944" s="42" t="str">
        <f>IF($A944="","",IF($J944="X",INDEX(NslpCepGroups!$I:$I,MATCH($C944,NslpCepGroups!$C:$C,0)),""))</f>
        <v/>
      </c>
      <c r="N944" s="46"/>
    </row>
    <row r="945" spans="1:14" x14ac:dyDescent="0.25">
      <c r="A945" s="25"/>
      <c r="B945" s="30" t="str">
        <f>IF($A945="","",INDEX('LEA-District wide'!$B:$B,MATCH($A945,'LEA-District wide'!$A:$A,0)))</f>
        <v/>
      </c>
      <c r="C945" s="26"/>
      <c r="D945" s="26"/>
      <c r="E945" s="6" t="str">
        <f>IF($A945="","",IFERROR(INDEX(CEPIdentifiedStudentsSummary!$D:$D,MATCH($C945,CEPIdentifiedStudentsSummary!$A:$A,0)),0))</f>
        <v/>
      </c>
      <c r="F945" s="6" t="str">
        <f>IF($A945="","",IFERROR(INDEX(CEPIdentifiedStudentsSummary!$C:$C,MATCH($C945,CEPIdentifiedStudentsSummary!$A:$A,0)),0))</f>
        <v/>
      </c>
      <c r="G945" s="5" t="str">
        <f t="shared" si="53"/>
        <v/>
      </c>
      <c r="H945" s="36" t="str">
        <f t="shared" si="51"/>
        <v/>
      </c>
      <c r="I945" s="36" t="str">
        <f t="shared" si="52"/>
        <v/>
      </c>
      <c r="J945" s="44" t="str">
        <f>IF(IFERROR(INDEX(NslpCepGroups!$E:$E,MATCH($C945,NslpCepGroups!$C:$C,0))="Special Assistance - CEP",FALSE),"X","")</f>
        <v/>
      </c>
      <c r="K945" s="42" t="str">
        <f>IF($A945="","",IF($J945="X",INDEX(NslpCepGroups!$H:$H,MATCH($C945,NslpCepGroups!$C:$C,0)),""))</f>
        <v/>
      </c>
      <c r="L945" s="42" t="str">
        <f>IF($A945="","",IF($J945="X",IF(INDEX(NslpCepGroups!$F:$F,MATCH($C945,NslpCepGroups!$C:$C,0))=0,"Indiv. site",INDEX(NslpCepGroups!$F:$F,MATCH($C945,NslpCepGroups!$C:$C,0))),""))</f>
        <v/>
      </c>
      <c r="M945" s="42" t="str">
        <f>IF($A945="","",IF($J945="X",INDEX(NslpCepGroups!$I:$I,MATCH($C945,NslpCepGroups!$C:$C,0)),""))</f>
        <v/>
      </c>
      <c r="N945" s="46"/>
    </row>
    <row r="946" spans="1:14" x14ac:dyDescent="0.25">
      <c r="A946" s="25"/>
      <c r="B946" s="30" t="str">
        <f>IF($A946="","",INDEX('LEA-District wide'!$B:$B,MATCH($A946,'LEA-District wide'!$A:$A,0)))</f>
        <v/>
      </c>
      <c r="C946" s="26"/>
      <c r="D946" s="26"/>
      <c r="E946" s="6" t="str">
        <f>IF($A946="","",IFERROR(INDEX(CEPIdentifiedStudentsSummary!$D:$D,MATCH($C946,CEPIdentifiedStudentsSummary!$A:$A,0)),0))</f>
        <v/>
      </c>
      <c r="F946" s="6" t="str">
        <f>IF($A946="","",IFERROR(INDEX(CEPIdentifiedStudentsSummary!$C:$C,MATCH($C946,CEPIdentifiedStudentsSummary!$A:$A,0)),0))</f>
        <v/>
      </c>
      <c r="G946" s="5" t="str">
        <f t="shared" si="53"/>
        <v/>
      </c>
      <c r="H946" s="36" t="str">
        <f t="shared" si="51"/>
        <v/>
      </c>
      <c r="I946" s="36" t="str">
        <f t="shared" si="52"/>
        <v/>
      </c>
      <c r="J946" s="44" t="str">
        <f>IF(IFERROR(INDEX(NslpCepGroups!$E:$E,MATCH($C946,NslpCepGroups!$C:$C,0))="Special Assistance - CEP",FALSE),"X","")</f>
        <v/>
      </c>
      <c r="K946" s="42" t="str">
        <f>IF($A946="","",IF($J946="X",INDEX(NslpCepGroups!$H:$H,MATCH($C946,NslpCepGroups!$C:$C,0)),""))</f>
        <v/>
      </c>
      <c r="L946" s="42" t="str">
        <f>IF($A946="","",IF($J946="X",IF(INDEX(NslpCepGroups!$F:$F,MATCH($C946,NslpCepGroups!$C:$C,0))=0,"Indiv. site",INDEX(NslpCepGroups!$F:$F,MATCH($C946,NslpCepGroups!$C:$C,0))),""))</f>
        <v/>
      </c>
      <c r="M946" s="42" t="str">
        <f>IF($A946="","",IF($J946="X",INDEX(NslpCepGroups!$I:$I,MATCH($C946,NslpCepGroups!$C:$C,0)),""))</f>
        <v/>
      </c>
      <c r="N946" s="46"/>
    </row>
    <row r="947" spans="1:14" x14ac:dyDescent="0.25">
      <c r="A947" s="25"/>
      <c r="B947" s="30" t="str">
        <f>IF($A947="","",INDEX('LEA-District wide'!$B:$B,MATCH($A947,'LEA-District wide'!$A:$A,0)))</f>
        <v/>
      </c>
      <c r="C947" s="26"/>
      <c r="D947" s="26"/>
      <c r="E947" s="6" t="str">
        <f>IF($A947="","",IFERROR(INDEX(CEPIdentifiedStudentsSummary!$D:$D,MATCH($C947,CEPIdentifiedStudentsSummary!$A:$A,0)),0))</f>
        <v/>
      </c>
      <c r="F947" s="6" t="str">
        <f>IF($A947="","",IFERROR(INDEX(CEPIdentifiedStudentsSummary!$C:$C,MATCH($C947,CEPIdentifiedStudentsSummary!$A:$A,0)),0))</f>
        <v/>
      </c>
      <c r="G947" s="5" t="str">
        <f t="shared" si="53"/>
        <v/>
      </c>
      <c r="H947" s="36" t="str">
        <f t="shared" si="51"/>
        <v/>
      </c>
      <c r="I947" s="36" t="str">
        <f t="shared" si="52"/>
        <v/>
      </c>
      <c r="J947" s="44" t="str">
        <f>IF(IFERROR(INDEX(NslpCepGroups!$E:$E,MATCH($C947,NslpCepGroups!$C:$C,0))="Special Assistance - CEP",FALSE),"X","")</f>
        <v/>
      </c>
      <c r="K947" s="42" t="str">
        <f>IF($A947="","",IF($J947="X",INDEX(NslpCepGroups!$H:$H,MATCH($C947,NslpCepGroups!$C:$C,0)),""))</f>
        <v/>
      </c>
      <c r="L947" s="42" t="str">
        <f>IF($A947="","",IF($J947="X",IF(INDEX(NslpCepGroups!$F:$F,MATCH($C947,NslpCepGroups!$C:$C,0))=0,"Indiv. site",INDEX(NslpCepGroups!$F:$F,MATCH($C947,NslpCepGroups!$C:$C,0))),""))</f>
        <v/>
      </c>
      <c r="M947" s="42" t="str">
        <f>IF($A947="","",IF($J947="X",INDEX(NslpCepGroups!$I:$I,MATCH($C947,NslpCepGroups!$C:$C,0)),""))</f>
        <v/>
      </c>
      <c r="N947" s="46"/>
    </row>
    <row r="948" spans="1:14" x14ac:dyDescent="0.25">
      <c r="A948" s="25"/>
      <c r="B948" s="30" t="str">
        <f>IF($A948="","",INDEX('LEA-District wide'!$B:$B,MATCH($A948,'LEA-District wide'!$A:$A,0)))</f>
        <v/>
      </c>
      <c r="C948" s="26"/>
      <c r="D948" s="26"/>
      <c r="E948" s="6" t="str">
        <f>IF($A948="","",IFERROR(INDEX(CEPIdentifiedStudentsSummary!$D:$D,MATCH($C948,CEPIdentifiedStudentsSummary!$A:$A,0)),0))</f>
        <v/>
      </c>
      <c r="F948" s="6" t="str">
        <f>IF($A948="","",IFERROR(INDEX(CEPIdentifiedStudentsSummary!$C:$C,MATCH($C948,CEPIdentifiedStudentsSummary!$A:$A,0)),0))</f>
        <v/>
      </c>
      <c r="G948" s="5" t="str">
        <f t="shared" si="53"/>
        <v/>
      </c>
      <c r="H948" s="36" t="str">
        <f t="shared" si="51"/>
        <v/>
      </c>
      <c r="I948" s="36" t="str">
        <f t="shared" si="52"/>
        <v/>
      </c>
      <c r="J948" s="44" t="str">
        <f>IF(IFERROR(INDEX(NslpCepGroups!$E:$E,MATCH($C948,NslpCepGroups!$C:$C,0))="Special Assistance - CEP",FALSE),"X","")</f>
        <v/>
      </c>
      <c r="K948" s="42" t="str">
        <f>IF($A948="","",IF($J948="X",INDEX(NslpCepGroups!$H:$H,MATCH($C948,NslpCepGroups!$C:$C,0)),""))</f>
        <v/>
      </c>
      <c r="L948" s="42" t="str">
        <f>IF($A948="","",IF($J948="X",IF(INDEX(NslpCepGroups!$F:$F,MATCH($C948,NslpCepGroups!$C:$C,0))=0,"Indiv. site",INDEX(NslpCepGroups!$F:$F,MATCH($C948,NslpCepGroups!$C:$C,0))),""))</f>
        <v/>
      </c>
      <c r="M948" s="42" t="str">
        <f>IF($A948="","",IF($J948="X",INDEX(NslpCepGroups!$I:$I,MATCH($C948,NslpCepGroups!$C:$C,0)),""))</f>
        <v/>
      </c>
      <c r="N948" s="46"/>
    </row>
    <row r="949" spans="1:14" x14ac:dyDescent="0.25">
      <c r="A949" s="25"/>
      <c r="B949" s="30" t="str">
        <f>IF($A949="","",INDEX('LEA-District wide'!$B:$B,MATCH($A949,'LEA-District wide'!$A:$A,0)))</f>
        <v/>
      </c>
      <c r="C949" s="26"/>
      <c r="D949" s="26"/>
      <c r="E949" s="6" t="str">
        <f>IF($A949="","",IFERROR(INDEX(CEPIdentifiedStudentsSummary!$D:$D,MATCH($C949,CEPIdentifiedStudentsSummary!$A:$A,0)),0))</f>
        <v/>
      </c>
      <c r="F949" s="6" t="str">
        <f>IF($A949="","",IFERROR(INDEX(CEPIdentifiedStudentsSummary!$C:$C,MATCH($C949,CEPIdentifiedStudentsSummary!$A:$A,0)),0))</f>
        <v/>
      </c>
      <c r="G949" s="5" t="str">
        <f t="shared" si="53"/>
        <v/>
      </c>
      <c r="H949" s="36" t="str">
        <f t="shared" si="51"/>
        <v/>
      </c>
      <c r="I949" s="36" t="str">
        <f t="shared" si="52"/>
        <v/>
      </c>
      <c r="J949" s="44" t="str">
        <f>IF(IFERROR(INDEX(NslpCepGroups!$E:$E,MATCH($C949,NslpCepGroups!$C:$C,0))="Special Assistance - CEP",FALSE),"X","")</f>
        <v/>
      </c>
      <c r="K949" s="42" t="str">
        <f>IF($A949="","",IF($J949="X",INDEX(NslpCepGroups!$H:$H,MATCH($C949,NslpCepGroups!$C:$C,0)),""))</f>
        <v/>
      </c>
      <c r="L949" s="42" t="str">
        <f>IF($A949="","",IF($J949="X",IF(INDEX(NslpCepGroups!$F:$F,MATCH($C949,NslpCepGroups!$C:$C,0))=0,"Indiv. site",INDEX(NslpCepGroups!$F:$F,MATCH($C949,NslpCepGroups!$C:$C,0))),""))</f>
        <v/>
      </c>
      <c r="M949" s="42" t="str">
        <f>IF($A949="","",IF($J949="X",INDEX(NslpCepGroups!$I:$I,MATCH($C949,NslpCepGroups!$C:$C,0)),""))</f>
        <v/>
      </c>
      <c r="N949" s="46"/>
    </row>
    <row r="950" spans="1:14" x14ac:dyDescent="0.25">
      <c r="A950" s="25"/>
      <c r="B950" s="30" t="str">
        <f>IF($A950="","",INDEX('LEA-District wide'!$B:$B,MATCH($A950,'LEA-District wide'!$A:$A,0)))</f>
        <v/>
      </c>
      <c r="C950" s="26"/>
      <c r="D950" s="26"/>
      <c r="E950" s="6" t="str">
        <f>IF($A950="","",IFERROR(INDEX(CEPIdentifiedStudentsSummary!$D:$D,MATCH($C950,CEPIdentifiedStudentsSummary!$A:$A,0)),0))</f>
        <v/>
      </c>
      <c r="F950" s="6" t="str">
        <f>IF($A950="","",IFERROR(INDEX(CEPIdentifiedStudentsSummary!$C:$C,MATCH($C950,CEPIdentifiedStudentsSummary!$A:$A,0)),0))</f>
        <v/>
      </c>
      <c r="G950" s="5" t="str">
        <f t="shared" si="53"/>
        <v/>
      </c>
      <c r="H950" s="36" t="str">
        <f t="shared" si="51"/>
        <v/>
      </c>
      <c r="I950" s="36" t="str">
        <f t="shared" si="52"/>
        <v/>
      </c>
      <c r="J950" s="44" t="str">
        <f>IF(IFERROR(INDEX(NslpCepGroups!$E:$E,MATCH($C950,NslpCepGroups!$C:$C,0))="Special Assistance - CEP",FALSE),"X","")</f>
        <v/>
      </c>
      <c r="K950" s="42" t="str">
        <f>IF($A950="","",IF($J950="X",INDEX(NslpCepGroups!$H:$H,MATCH($C950,NslpCepGroups!$C:$C,0)),""))</f>
        <v/>
      </c>
      <c r="L950" s="42" t="str">
        <f>IF($A950="","",IF($J950="X",IF(INDEX(NslpCepGroups!$F:$F,MATCH($C950,NslpCepGroups!$C:$C,0))=0,"Indiv. site",INDEX(NslpCepGroups!$F:$F,MATCH($C950,NslpCepGroups!$C:$C,0))),""))</f>
        <v/>
      </c>
      <c r="M950" s="42" t="str">
        <f>IF($A950="","",IF($J950="X",INDEX(NslpCepGroups!$I:$I,MATCH($C950,NslpCepGroups!$C:$C,0)),""))</f>
        <v/>
      </c>
      <c r="N950" s="46"/>
    </row>
    <row r="951" spans="1:14" x14ac:dyDescent="0.25">
      <c r="A951" s="25"/>
      <c r="B951" s="30" t="str">
        <f>IF($A951="","",INDEX('LEA-District wide'!$B:$B,MATCH($A951,'LEA-District wide'!$A:$A,0)))</f>
        <v/>
      </c>
      <c r="C951" s="26"/>
      <c r="D951" s="26"/>
      <c r="E951" s="6" t="str">
        <f>IF($A951="","",IFERROR(INDEX(CEPIdentifiedStudentsSummary!$D:$D,MATCH($C951,CEPIdentifiedStudentsSummary!$A:$A,0)),0))</f>
        <v/>
      </c>
      <c r="F951" s="6" t="str">
        <f>IF($A951="","",IFERROR(INDEX(CEPIdentifiedStudentsSummary!$C:$C,MATCH($C951,CEPIdentifiedStudentsSummary!$A:$A,0)),0))</f>
        <v/>
      </c>
      <c r="G951" s="5" t="str">
        <f t="shared" si="53"/>
        <v/>
      </c>
      <c r="H951" s="36" t="str">
        <f t="shared" si="51"/>
        <v/>
      </c>
      <c r="I951" s="36" t="str">
        <f t="shared" si="52"/>
        <v/>
      </c>
      <c r="J951" s="44" t="str">
        <f>IF(IFERROR(INDEX(NslpCepGroups!$E:$E,MATCH($C951,NslpCepGroups!$C:$C,0))="Special Assistance - CEP",FALSE),"X","")</f>
        <v/>
      </c>
      <c r="K951" s="42" t="str">
        <f>IF($A951="","",IF($J951="X",INDEX(NslpCepGroups!$H:$H,MATCH($C951,NslpCepGroups!$C:$C,0)),""))</f>
        <v/>
      </c>
      <c r="L951" s="42" t="str">
        <f>IF($A951="","",IF($J951="X",IF(INDEX(NslpCepGroups!$F:$F,MATCH($C951,NslpCepGroups!$C:$C,0))=0,"Indiv. site",INDEX(NslpCepGroups!$F:$F,MATCH($C951,NslpCepGroups!$C:$C,0))),""))</f>
        <v/>
      </c>
      <c r="M951" s="42" t="str">
        <f>IF($A951="","",IF($J951="X",INDEX(NslpCepGroups!$I:$I,MATCH($C951,NslpCepGroups!$C:$C,0)),""))</f>
        <v/>
      </c>
      <c r="N951" s="46"/>
    </row>
    <row r="952" spans="1:14" x14ac:dyDescent="0.25">
      <c r="A952" s="25"/>
      <c r="B952" s="30" t="str">
        <f>IF($A952="","",INDEX('LEA-District wide'!$B:$B,MATCH($A952,'LEA-District wide'!$A:$A,0)))</f>
        <v/>
      </c>
      <c r="C952" s="26"/>
      <c r="D952" s="26"/>
      <c r="E952" s="6" t="str">
        <f>IF($A952="","",IFERROR(INDEX(CEPIdentifiedStudentsSummary!$D:$D,MATCH($C952,CEPIdentifiedStudentsSummary!$A:$A,0)),0))</f>
        <v/>
      </c>
      <c r="F952" s="6" t="str">
        <f>IF($A952="","",IFERROR(INDEX(CEPIdentifiedStudentsSummary!$C:$C,MATCH($C952,CEPIdentifiedStudentsSummary!$A:$A,0)),0))</f>
        <v/>
      </c>
      <c r="G952" s="5" t="str">
        <f t="shared" si="53"/>
        <v/>
      </c>
      <c r="H952" s="36" t="str">
        <f t="shared" si="51"/>
        <v/>
      </c>
      <c r="I952" s="36" t="str">
        <f t="shared" si="52"/>
        <v/>
      </c>
      <c r="J952" s="44" t="str">
        <f>IF(IFERROR(INDEX(NslpCepGroups!$E:$E,MATCH($C952,NslpCepGroups!$C:$C,0))="Special Assistance - CEP",FALSE),"X","")</f>
        <v/>
      </c>
      <c r="K952" s="42" t="str">
        <f>IF($A952="","",IF($J952="X",INDEX(NslpCepGroups!$H:$H,MATCH($C952,NslpCepGroups!$C:$C,0)),""))</f>
        <v/>
      </c>
      <c r="L952" s="42" t="str">
        <f>IF($A952="","",IF($J952="X",IF(INDEX(NslpCepGroups!$F:$F,MATCH($C952,NslpCepGroups!$C:$C,0))=0,"Indiv. site",INDEX(NslpCepGroups!$F:$F,MATCH($C952,NslpCepGroups!$C:$C,0))),""))</f>
        <v/>
      </c>
      <c r="M952" s="42" t="str">
        <f>IF($A952="","",IF($J952="X",INDEX(NslpCepGroups!$I:$I,MATCH($C952,NslpCepGroups!$C:$C,0)),""))</f>
        <v/>
      </c>
      <c r="N952" s="46"/>
    </row>
    <row r="953" spans="1:14" x14ac:dyDescent="0.25">
      <c r="A953" s="25"/>
      <c r="B953" s="30" t="str">
        <f>IF($A953="","",INDEX('LEA-District wide'!$B:$B,MATCH($A953,'LEA-District wide'!$A:$A,0)))</f>
        <v/>
      </c>
      <c r="C953" s="26"/>
      <c r="D953" s="26"/>
      <c r="E953" s="6" t="str">
        <f>IF($A953="","",IFERROR(INDEX(CEPIdentifiedStudentsSummary!$D:$D,MATCH($C953,CEPIdentifiedStudentsSummary!$A:$A,0)),0))</f>
        <v/>
      </c>
      <c r="F953" s="6" t="str">
        <f>IF($A953="","",IFERROR(INDEX(CEPIdentifiedStudentsSummary!$C:$C,MATCH($C953,CEPIdentifiedStudentsSummary!$A:$A,0)),0))</f>
        <v/>
      </c>
      <c r="G953" s="5" t="str">
        <f t="shared" si="53"/>
        <v/>
      </c>
      <c r="H953" s="36" t="str">
        <f t="shared" si="51"/>
        <v/>
      </c>
      <c r="I953" s="36" t="str">
        <f t="shared" si="52"/>
        <v/>
      </c>
      <c r="J953" s="44" t="str">
        <f>IF(IFERROR(INDEX(NslpCepGroups!$E:$E,MATCH($C953,NslpCepGroups!$C:$C,0))="Special Assistance - CEP",FALSE),"X","")</f>
        <v/>
      </c>
      <c r="K953" s="42" t="str">
        <f>IF($A953="","",IF($J953="X",INDEX(NslpCepGroups!$H:$H,MATCH($C953,NslpCepGroups!$C:$C,0)),""))</f>
        <v/>
      </c>
      <c r="L953" s="42" t="str">
        <f>IF($A953="","",IF($J953="X",IF(INDEX(NslpCepGroups!$F:$F,MATCH($C953,NslpCepGroups!$C:$C,0))=0,"Indiv. site",INDEX(NslpCepGroups!$F:$F,MATCH($C953,NslpCepGroups!$C:$C,0))),""))</f>
        <v/>
      </c>
      <c r="M953" s="42" t="str">
        <f>IF($A953="","",IF($J953="X",INDEX(NslpCepGroups!$I:$I,MATCH($C953,NslpCepGroups!$C:$C,0)),""))</f>
        <v/>
      </c>
      <c r="N953" s="46"/>
    </row>
    <row r="954" spans="1:14" x14ac:dyDescent="0.25">
      <c r="A954" s="25"/>
      <c r="B954" s="30" t="str">
        <f>IF($A954="","",INDEX('LEA-District wide'!$B:$B,MATCH($A954,'LEA-District wide'!$A:$A,0)))</f>
        <v/>
      </c>
      <c r="C954" s="26"/>
      <c r="D954" s="26"/>
      <c r="E954" s="6" t="str">
        <f>IF($A954="","",IFERROR(INDEX(CEPIdentifiedStudentsSummary!$D:$D,MATCH($C954,CEPIdentifiedStudentsSummary!$A:$A,0)),0))</f>
        <v/>
      </c>
      <c r="F954" s="6" t="str">
        <f>IF($A954="","",IFERROR(INDEX(CEPIdentifiedStudentsSummary!$C:$C,MATCH($C954,CEPIdentifiedStudentsSummary!$A:$A,0)),0))</f>
        <v/>
      </c>
      <c r="G954" s="5" t="str">
        <f t="shared" si="53"/>
        <v/>
      </c>
      <c r="H954" s="36" t="str">
        <f t="shared" si="51"/>
        <v/>
      </c>
      <c r="I954" s="36" t="str">
        <f t="shared" si="52"/>
        <v/>
      </c>
      <c r="J954" s="44" t="str">
        <f>IF(IFERROR(INDEX(NslpCepGroups!$E:$E,MATCH($C954,NslpCepGroups!$C:$C,0))="Special Assistance - CEP",FALSE),"X","")</f>
        <v/>
      </c>
      <c r="K954" s="42" t="str">
        <f>IF($A954="","",IF($J954="X",INDEX(NslpCepGroups!$H:$H,MATCH($C954,NslpCepGroups!$C:$C,0)),""))</f>
        <v/>
      </c>
      <c r="L954" s="42" t="str">
        <f>IF($A954="","",IF($J954="X",IF(INDEX(NslpCepGroups!$F:$F,MATCH($C954,NslpCepGroups!$C:$C,0))=0,"Indiv. site",INDEX(NslpCepGroups!$F:$F,MATCH($C954,NslpCepGroups!$C:$C,0))),""))</f>
        <v/>
      </c>
      <c r="M954" s="42" t="str">
        <f>IF($A954="","",IF($J954="X",INDEX(NslpCepGroups!$I:$I,MATCH($C954,NslpCepGroups!$C:$C,0)),""))</f>
        <v/>
      </c>
      <c r="N954" s="46"/>
    </row>
    <row r="955" spans="1:14" x14ac:dyDescent="0.25">
      <c r="A955" s="25"/>
      <c r="B955" s="30" t="str">
        <f>IF($A955="","",INDEX('LEA-District wide'!$B:$B,MATCH($A955,'LEA-District wide'!$A:$A,0)))</f>
        <v/>
      </c>
      <c r="C955" s="26"/>
      <c r="D955" s="26"/>
      <c r="E955" s="6" t="str">
        <f>IF($A955="","",IFERROR(INDEX(CEPIdentifiedStudentsSummary!$D:$D,MATCH($C955,CEPIdentifiedStudentsSummary!$A:$A,0)),0))</f>
        <v/>
      </c>
      <c r="F955" s="6" t="str">
        <f>IF($A955="","",IFERROR(INDEX(CEPIdentifiedStudentsSummary!$C:$C,MATCH($C955,CEPIdentifiedStudentsSummary!$A:$A,0)),0))</f>
        <v/>
      </c>
      <c r="G955" s="5" t="str">
        <f t="shared" si="53"/>
        <v/>
      </c>
      <c r="H955" s="36" t="str">
        <f t="shared" si="51"/>
        <v/>
      </c>
      <c r="I955" s="36" t="str">
        <f t="shared" si="52"/>
        <v/>
      </c>
      <c r="J955" s="44" t="str">
        <f>IF(IFERROR(INDEX(NslpCepGroups!$E:$E,MATCH($C955,NslpCepGroups!$C:$C,0))="Special Assistance - CEP",FALSE),"X","")</f>
        <v/>
      </c>
      <c r="K955" s="42" t="str">
        <f>IF($A955="","",IF($J955="X",INDEX(NslpCepGroups!$H:$H,MATCH($C955,NslpCepGroups!$C:$C,0)),""))</f>
        <v/>
      </c>
      <c r="L955" s="42" t="str">
        <f>IF($A955="","",IF($J955="X",IF(INDEX(NslpCepGroups!$F:$F,MATCH($C955,NslpCepGroups!$C:$C,0))=0,"Indiv. site",INDEX(NslpCepGroups!$F:$F,MATCH($C955,NslpCepGroups!$C:$C,0))),""))</f>
        <v/>
      </c>
      <c r="M955" s="42" t="str">
        <f>IF($A955="","",IF($J955="X",INDEX(NslpCepGroups!$I:$I,MATCH($C955,NslpCepGroups!$C:$C,0)),""))</f>
        <v/>
      </c>
      <c r="N955" s="46"/>
    </row>
    <row r="956" spans="1:14" x14ac:dyDescent="0.25">
      <c r="A956" s="25"/>
      <c r="B956" s="30" t="str">
        <f>IF($A956="","",INDEX('LEA-District wide'!$B:$B,MATCH($A956,'LEA-District wide'!$A:$A,0)))</f>
        <v/>
      </c>
      <c r="C956" s="26"/>
      <c r="D956" s="26"/>
      <c r="E956" s="6" t="str">
        <f>IF($A956="","",IFERROR(INDEX(CEPIdentifiedStudentsSummary!$D:$D,MATCH($C956,CEPIdentifiedStudentsSummary!$A:$A,0)),0))</f>
        <v/>
      </c>
      <c r="F956" s="6" t="str">
        <f>IF($A956="","",IFERROR(INDEX(CEPIdentifiedStudentsSummary!$C:$C,MATCH($C956,CEPIdentifiedStudentsSummary!$A:$A,0)),0))</f>
        <v/>
      </c>
      <c r="G956" s="5" t="str">
        <f t="shared" si="53"/>
        <v/>
      </c>
      <c r="H956" s="36" t="str">
        <f t="shared" si="51"/>
        <v/>
      </c>
      <c r="I956" s="36" t="str">
        <f t="shared" si="52"/>
        <v/>
      </c>
      <c r="J956" s="44" t="str">
        <f>IF(IFERROR(INDEX(NslpCepGroups!$E:$E,MATCH($C956,NslpCepGroups!$C:$C,0))="Special Assistance - CEP",FALSE),"X","")</f>
        <v/>
      </c>
      <c r="K956" s="42" t="str">
        <f>IF($A956="","",IF($J956="X",INDEX(NslpCepGroups!$H:$H,MATCH($C956,NslpCepGroups!$C:$C,0)),""))</f>
        <v/>
      </c>
      <c r="L956" s="42" t="str">
        <f>IF($A956="","",IF($J956="X",IF(INDEX(NslpCepGroups!$F:$F,MATCH($C956,NslpCepGroups!$C:$C,0))=0,"Indiv. site",INDEX(NslpCepGroups!$F:$F,MATCH($C956,NslpCepGroups!$C:$C,0))),""))</f>
        <v/>
      </c>
      <c r="M956" s="42" t="str">
        <f>IF($A956="","",IF($J956="X",INDEX(NslpCepGroups!$I:$I,MATCH($C956,NslpCepGroups!$C:$C,0)),""))</f>
        <v/>
      </c>
      <c r="N956" s="46"/>
    </row>
    <row r="957" spans="1:14" x14ac:dyDescent="0.25">
      <c r="A957" s="25"/>
      <c r="B957" s="30" t="str">
        <f>IF($A957="","",INDEX('LEA-District wide'!$B:$B,MATCH($A957,'LEA-District wide'!$A:$A,0)))</f>
        <v/>
      </c>
      <c r="C957" s="26"/>
      <c r="D957" s="26"/>
      <c r="E957" s="6" t="str">
        <f>IF($A957="","",IFERROR(INDEX(CEPIdentifiedStudentsSummary!$D:$D,MATCH($C957,CEPIdentifiedStudentsSummary!$A:$A,0)),0))</f>
        <v/>
      </c>
      <c r="F957" s="6" t="str">
        <f>IF($A957="","",IFERROR(INDEX(CEPIdentifiedStudentsSummary!$C:$C,MATCH($C957,CEPIdentifiedStudentsSummary!$A:$A,0)),0))</f>
        <v/>
      </c>
      <c r="G957" s="5" t="str">
        <f t="shared" si="53"/>
        <v/>
      </c>
      <c r="H957" s="36" t="str">
        <f t="shared" si="51"/>
        <v/>
      </c>
      <c r="I957" s="36" t="str">
        <f t="shared" si="52"/>
        <v/>
      </c>
      <c r="J957" s="44" t="str">
        <f>IF(IFERROR(INDEX(NslpCepGroups!$E:$E,MATCH($C957,NslpCepGroups!$C:$C,0))="Special Assistance - CEP",FALSE),"X","")</f>
        <v/>
      </c>
      <c r="K957" s="42" t="str">
        <f>IF($A957="","",IF($J957="X",INDEX(NslpCepGroups!$H:$H,MATCH($C957,NslpCepGroups!$C:$C,0)),""))</f>
        <v/>
      </c>
      <c r="L957" s="42" t="str">
        <f>IF($A957="","",IF($J957="X",IF(INDEX(NslpCepGroups!$F:$F,MATCH($C957,NslpCepGroups!$C:$C,0))=0,"Indiv. site",INDEX(NslpCepGroups!$F:$F,MATCH($C957,NslpCepGroups!$C:$C,0))),""))</f>
        <v/>
      </c>
      <c r="M957" s="42" t="str">
        <f>IF($A957="","",IF($J957="X",INDEX(NslpCepGroups!$I:$I,MATCH($C957,NslpCepGroups!$C:$C,0)),""))</f>
        <v/>
      </c>
      <c r="N957" s="46"/>
    </row>
    <row r="958" spans="1:14" x14ac:dyDescent="0.25">
      <c r="A958" s="25"/>
      <c r="B958" s="30" t="str">
        <f>IF($A958="","",INDEX('LEA-District wide'!$B:$B,MATCH($A958,'LEA-District wide'!$A:$A,0)))</f>
        <v/>
      </c>
      <c r="C958" s="26"/>
      <c r="D958" s="26"/>
      <c r="E958" s="6" t="str">
        <f>IF($A958="","",IFERROR(INDEX(CEPIdentifiedStudentsSummary!$D:$D,MATCH($C958,CEPIdentifiedStudentsSummary!$A:$A,0)),0))</f>
        <v/>
      </c>
      <c r="F958" s="6" t="str">
        <f>IF($A958="","",IFERROR(INDEX(CEPIdentifiedStudentsSummary!$C:$C,MATCH($C958,CEPIdentifiedStudentsSummary!$A:$A,0)),0))</f>
        <v/>
      </c>
      <c r="G958" s="5" t="str">
        <f t="shared" si="53"/>
        <v/>
      </c>
      <c r="H958" s="36" t="str">
        <f t="shared" si="51"/>
        <v/>
      </c>
      <c r="I958" s="36" t="str">
        <f t="shared" si="52"/>
        <v/>
      </c>
      <c r="J958" s="44" t="str">
        <f>IF(IFERROR(INDEX(NslpCepGroups!$E:$E,MATCH($C958,NslpCepGroups!$C:$C,0))="Special Assistance - CEP",FALSE),"X","")</f>
        <v/>
      </c>
      <c r="K958" s="42" t="str">
        <f>IF($A958="","",IF($J958="X",INDEX(NslpCepGroups!$H:$H,MATCH($C958,NslpCepGroups!$C:$C,0)),""))</f>
        <v/>
      </c>
      <c r="L958" s="42" t="str">
        <f>IF($A958="","",IF($J958="X",IF(INDEX(NslpCepGroups!$F:$F,MATCH($C958,NslpCepGroups!$C:$C,0))=0,"Indiv. site",INDEX(NslpCepGroups!$F:$F,MATCH($C958,NslpCepGroups!$C:$C,0))),""))</f>
        <v/>
      </c>
      <c r="M958" s="42" t="str">
        <f>IF($A958="","",IF($J958="X",INDEX(NslpCepGroups!$I:$I,MATCH($C958,NslpCepGroups!$C:$C,0)),""))</f>
        <v/>
      </c>
      <c r="N958" s="46"/>
    </row>
    <row r="959" spans="1:14" x14ac:dyDescent="0.25">
      <c r="A959" s="25"/>
      <c r="B959" s="30" t="str">
        <f>IF($A959="","",INDEX('LEA-District wide'!$B:$B,MATCH($A959,'LEA-District wide'!$A:$A,0)))</f>
        <v/>
      </c>
      <c r="C959" s="26"/>
      <c r="D959" s="26"/>
      <c r="E959" s="6" t="str">
        <f>IF($A959="","",IFERROR(INDEX(CEPIdentifiedStudentsSummary!$D:$D,MATCH($C959,CEPIdentifiedStudentsSummary!$A:$A,0)),0))</f>
        <v/>
      </c>
      <c r="F959" s="6" t="str">
        <f>IF($A959="","",IFERROR(INDEX(CEPIdentifiedStudentsSummary!$C:$C,MATCH($C959,CEPIdentifiedStudentsSummary!$A:$A,0)),0))</f>
        <v/>
      </c>
      <c r="G959" s="5" t="str">
        <f t="shared" si="53"/>
        <v/>
      </c>
      <c r="H959" s="36" t="str">
        <f t="shared" si="51"/>
        <v/>
      </c>
      <c r="I959" s="36" t="str">
        <f t="shared" si="52"/>
        <v/>
      </c>
      <c r="J959" s="44" t="str">
        <f>IF(IFERROR(INDEX(NslpCepGroups!$E:$E,MATCH($C959,NslpCepGroups!$C:$C,0))="Special Assistance - CEP",FALSE),"X","")</f>
        <v/>
      </c>
      <c r="K959" s="42" t="str">
        <f>IF($A959="","",IF($J959="X",INDEX(NslpCepGroups!$H:$H,MATCH($C959,NslpCepGroups!$C:$C,0)),""))</f>
        <v/>
      </c>
      <c r="L959" s="42" t="str">
        <f>IF($A959="","",IF($J959="X",IF(INDEX(NslpCepGroups!$F:$F,MATCH($C959,NslpCepGroups!$C:$C,0))=0,"Indiv. site",INDEX(NslpCepGroups!$F:$F,MATCH($C959,NslpCepGroups!$C:$C,0))),""))</f>
        <v/>
      </c>
      <c r="M959" s="42" t="str">
        <f>IF($A959="","",IF($J959="X",INDEX(NslpCepGroups!$I:$I,MATCH($C959,NslpCepGroups!$C:$C,0)),""))</f>
        <v/>
      </c>
      <c r="N959" s="46"/>
    </row>
    <row r="960" spans="1:14" x14ac:dyDescent="0.25">
      <c r="A960" s="25"/>
      <c r="B960" s="30" t="str">
        <f>IF($A960="","",INDEX('LEA-District wide'!$B:$B,MATCH($A960,'LEA-District wide'!$A:$A,0)))</f>
        <v/>
      </c>
      <c r="C960" s="26"/>
      <c r="D960" s="26"/>
      <c r="E960" s="6" t="str">
        <f>IF($A960="","",IFERROR(INDEX(CEPIdentifiedStudentsSummary!$D:$D,MATCH($C960,CEPIdentifiedStudentsSummary!$A:$A,0)),0))</f>
        <v/>
      </c>
      <c r="F960" s="6" t="str">
        <f>IF($A960="","",IFERROR(INDEX(CEPIdentifiedStudentsSummary!$C:$C,MATCH($C960,CEPIdentifiedStudentsSummary!$A:$A,0)),0))</f>
        <v/>
      </c>
      <c r="G960" s="5" t="str">
        <f t="shared" si="53"/>
        <v/>
      </c>
      <c r="H960" s="36" t="str">
        <f t="shared" si="51"/>
        <v/>
      </c>
      <c r="I960" s="36" t="str">
        <f t="shared" si="52"/>
        <v/>
      </c>
      <c r="J960" s="44" t="str">
        <f>IF(IFERROR(INDEX(NslpCepGroups!$E:$E,MATCH($C960,NslpCepGroups!$C:$C,0))="Special Assistance - CEP",FALSE),"X","")</f>
        <v/>
      </c>
      <c r="K960" s="42" t="str">
        <f>IF($A960="","",IF($J960="X",INDEX(NslpCepGroups!$H:$H,MATCH($C960,NslpCepGroups!$C:$C,0)),""))</f>
        <v/>
      </c>
      <c r="L960" s="42" t="str">
        <f>IF($A960="","",IF($J960="X",IF(INDEX(NslpCepGroups!$F:$F,MATCH($C960,NslpCepGroups!$C:$C,0))=0,"Indiv. site",INDEX(NslpCepGroups!$F:$F,MATCH($C960,NslpCepGroups!$C:$C,0))),""))</f>
        <v/>
      </c>
      <c r="M960" s="42" t="str">
        <f>IF($A960="","",IF($J960="X",INDEX(NslpCepGroups!$I:$I,MATCH($C960,NslpCepGroups!$C:$C,0)),""))</f>
        <v/>
      </c>
      <c r="N960" s="46"/>
    </row>
    <row r="961" spans="1:14" x14ac:dyDescent="0.25">
      <c r="A961" s="25"/>
      <c r="B961" s="30" t="str">
        <f>IF($A961="","",INDEX('LEA-District wide'!$B:$B,MATCH($A961,'LEA-District wide'!$A:$A,0)))</f>
        <v/>
      </c>
      <c r="C961" s="26"/>
      <c r="D961" s="26"/>
      <c r="E961" s="6" t="str">
        <f>IF($A961="","",IFERROR(INDEX(CEPIdentifiedStudentsSummary!$D:$D,MATCH($C961,CEPIdentifiedStudentsSummary!$A:$A,0)),0))</f>
        <v/>
      </c>
      <c r="F961" s="6" t="str">
        <f>IF($A961="","",IFERROR(INDEX(CEPIdentifiedStudentsSummary!$C:$C,MATCH($C961,CEPIdentifiedStudentsSummary!$A:$A,0)),0))</f>
        <v/>
      </c>
      <c r="G961" s="5" t="str">
        <f t="shared" si="53"/>
        <v/>
      </c>
      <c r="H961" s="36" t="str">
        <f t="shared" si="51"/>
        <v/>
      </c>
      <c r="I961" s="36" t="str">
        <f t="shared" si="52"/>
        <v/>
      </c>
      <c r="J961" s="44" t="str">
        <f>IF(IFERROR(INDEX(NslpCepGroups!$E:$E,MATCH($C961,NslpCepGroups!$C:$C,0))="Special Assistance - CEP",FALSE),"X","")</f>
        <v/>
      </c>
      <c r="K961" s="42" t="str">
        <f>IF($A961="","",IF($J961="X",INDEX(NslpCepGroups!$H:$H,MATCH($C961,NslpCepGroups!$C:$C,0)),""))</f>
        <v/>
      </c>
      <c r="L961" s="42" t="str">
        <f>IF($A961="","",IF($J961="X",IF(INDEX(NslpCepGroups!$F:$F,MATCH($C961,NslpCepGroups!$C:$C,0))=0,"Indiv. site",INDEX(NslpCepGroups!$F:$F,MATCH($C961,NslpCepGroups!$C:$C,0))),""))</f>
        <v/>
      </c>
      <c r="M961" s="42" t="str">
        <f>IF($A961="","",IF($J961="X",INDEX(NslpCepGroups!$I:$I,MATCH($C961,NslpCepGroups!$C:$C,0)),""))</f>
        <v/>
      </c>
      <c r="N961" s="46"/>
    </row>
    <row r="962" spans="1:14" x14ac:dyDescent="0.25">
      <c r="A962" s="25"/>
      <c r="B962" s="30" t="str">
        <f>IF($A962="","",INDEX('LEA-District wide'!$B:$B,MATCH($A962,'LEA-District wide'!$A:$A,0)))</f>
        <v/>
      </c>
      <c r="C962" s="26"/>
      <c r="D962" s="26"/>
      <c r="E962" s="6" t="str">
        <f>IF($A962="","",IFERROR(INDEX(CEPIdentifiedStudentsSummary!$D:$D,MATCH($C962,CEPIdentifiedStudentsSummary!$A:$A,0)),0))</f>
        <v/>
      </c>
      <c r="F962" s="6" t="str">
        <f>IF($A962="","",IFERROR(INDEX(CEPIdentifiedStudentsSummary!$C:$C,MATCH($C962,CEPIdentifiedStudentsSummary!$A:$A,0)),0))</f>
        <v/>
      </c>
      <c r="G962" s="5" t="str">
        <f t="shared" si="53"/>
        <v/>
      </c>
      <c r="H962" s="36" t="str">
        <f t="shared" ref="H962:H1001" si="54">IF($G962="N/A","",IF(AND($G962&gt;=0.3,$G962&lt;0.4),"X",""))</f>
        <v/>
      </c>
      <c r="I962" s="36" t="str">
        <f t="shared" ref="I962:I1001" si="55">IF($A962="","",IF($G962="N/A","",IF($G962&gt;=0.4,"X","")))</f>
        <v/>
      </c>
      <c r="J962" s="44" t="str">
        <f>IF(IFERROR(INDEX(NslpCepGroups!$E:$E,MATCH($C962,NslpCepGroups!$C:$C,0))="Special Assistance - CEP",FALSE),"X","")</f>
        <v/>
      </c>
      <c r="K962" s="42" t="str">
        <f>IF($A962="","",IF($J962="X",INDEX(NslpCepGroups!$H:$H,MATCH($C962,NslpCepGroups!$C:$C,0)),""))</f>
        <v/>
      </c>
      <c r="L962" s="42" t="str">
        <f>IF($A962="","",IF($J962="X",IF(INDEX(NslpCepGroups!$F:$F,MATCH($C962,NslpCepGroups!$C:$C,0))=0,"Indiv. site",INDEX(NslpCepGroups!$F:$F,MATCH($C962,NslpCepGroups!$C:$C,0))),""))</f>
        <v/>
      </c>
      <c r="M962" s="42" t="str">
        <f>IF($A962="","",IF($J962="X",INDEX(NslpCepGroups!$I:$I,MATCH($C962,NslpCepGroups!$C:$C,0)),""))</f>
        <v/>
      </c>
      <c r="N962" s="46"/>
    </row>
    <row r="963" spans="1:14" x14ac:dyDescent="0.25">
      <c r="A963" s="25"/>
      <c r="B963" s="30" t="str">
        <f>IF($A963="","",INDEX('LEA-District wide'!$B:$B,MATCH($A963,'LEA-District wide'!$A:$A,0)))</f>
        <v/>
      </c>
      <c r="C963" s="26"/>
      <c r="D963" s="26"/>
      <c r="E963" s="6" t="str">
        <f>IF($A963="","",IFERROR(INDEX(CEPIdentifiedStudentsSummary!$D:$D,MATCH($C963,CEPIdentifiedStudentsSummary!$A:$A,0)),0))</f>
        <v/>
      </c>
      <c r="F963" s="6" t="str">
        <f>IF($A963="","",IFERROR(INDEX(CEPIdentifiedStudentsSummary!$C:$C,MATCH($C963,CEPIdentifiedStudentsSummary!$A:$A,0)),0))</f>
        <v/>
      </c>
      <c r="G963" s="5" t="str">
        <f t="shared" ref="G963:G1001" si="56">IF($A963="","",IFERROR(F963/E963,"N/A"))</f>
        <v/>
      </c>
      <c r="H963" s="36" t="str">
        <f t="shared" si="54"/>
        <v/>
      </c>
      <c r="I963" s="36" t="str">
        <f t="shared" si="55"/>
        <v/>
      </c>
      <c r="J963" s="44" t="str">
        <f>IF(IFERROR(INDEX(NslpCepGroups!$E:$E,MATCH($C963,NslpCepGroups!$C:$C,0))="Special Assistance - CEP",FALSE),"X","")</f>
        <v/>
      </c>
      <c r="K963" s="42" t="str">
        <f>IF($A963="","",IF($J963="X",INDEX(NslpCepGroups!$H:$H,MATCH($C963,NslpCepGroups!$C:$C,0)),""))</f>
        <v/>
      </c>
      <c r="L963" s="42" t="str">
        <f>IF($A963="","",IF($J963="X",IF(INDEX(NslpCepGroups!$F:$F,MATCH($C963,NslpCepGroups!$C:$C,0))=0,"Indiv. site",INDEX(NslpCepGroups!$F:$F,MATCH($C963,NslpCepGroups!$C:$C,0))),""))</f>
        <v/>
      </c>
      <c r="M963" s="42" t="str">
        <f>IF($A963="","",IF($J963="X",INDEX(NslpCepGroups!$I:$I,MATCH($C963,NslpCepGroups!$C:$C,0)),""))</f>
        <v/>
      </c>
      <c r="N963" s="46"/>
    </row>
    <row r="964" spans="1:14" x14ac:dyDescent="0.25">
      <c r="A964" s="25"/>
      <c r="B964" s="30" t="str">
        <f>IF($A964="","",INDEX('LEA-District wide'!$B:$B,MATCH($A964,'LEA-District wide'!$A:$A,0)))</f>
        <v/>
      </c>
      <c r="C964" s="26"/>
      <c r="D964" s="26"/>
      <c r="E964" s="6" t="str">
        <f>IF($A964="","",IFERROR(INDEX(CEPIdentifiedStudentsSummary!$D:$D,MATCH($C964,CEPIdentifiedStudentsSummary!$A:$A,0)),0))</f>
        <v/>
      </c>
      <c r="F964" s="6" t="str">
        <f>IF($A964="","",IFERROR(INDEX(CEPIdentifiedStudentsSummary!$C:$C,MATCH($C964,CEPIdentifiedStudentsSummary!$A:$A,0)),0))</f>
        <v/>
      </c>
      <c r="G964" s="5" t="str">
        <f t="shared" si="56"/>
        <v/>
      </c>
      <c r="H964" s="36" t="str">
        <f t="shared" si="54"/>
        <v/>
      </c>
      <c r="I964" s="36" t="str">
        <f t="shared" si="55"/>
        <v/>
      </c>
      <c r="J964" s="44" t="str">
        <f>IF(IFERROR(INDEX(NslpCepGroups!$E:$E,MATCH($C964,NslpCepGroups!$C:$C,0))="Special Assistance - CEP",FALSE),"X","")</f>
        <v/>
      </c>
      <c r="K964" s="42" t="str">
        <f>IF($A964="","",IF($J964="X",INDEX(NslpCepGroups!$H:$H,MATCH($C964,NslpCepGroups!$C:$C,0)),""))</f>
        <v/>
      </c>
      <c r="L964" s="42" t="str">
        <f>IF($A964="","",IF($J964="X",IF(INDEX(NslpCepGroups!$F:$F,MATCH($C964,NslpCepGroups!$C:$C,0))=0,"Indiv. site",INDEX(NslpCepGroups!$F:$F,MATCH($C964,NslpCepGroups!$C:$C,0))),""))</f>
        <v/>
      </c>
      <c r="M964" s="42" t="str">
        <f>IF($A964="","",IF($J964="X",INDEX(NslpCepGroups!$I:$I,MATCH($C964,NslpCepGroups!$C:$C,0)),""))</f>
        <v/>
      </c>
      <c r="N964" s="46"/>
    </row>
    <row r="965" spans="1:14" x14ac:dyDescent="0.25">
      <c r="A965" s="25"/>
      <c r="B965" s="30" t="str">
        <f>IF($A965="","",INDEX('LEA-District wide'!$B:$B,MATCH($A965,'LEA-District wide'!$A:$A,0)))</f>
        <v/>
      </c>
      <c r="C965" s="26"/>
      <c r="D965" s="26"/>
      <c r="E965" s="6" t="str">
        <f>IF($A965="","",IFERROR(INDEX(CEPIdentifiedStudentsSummary!$D:$D,MATCH($C965,CEPIdentifiedStudentsSummary!$A:$A,0)),0))</f>
        <v/>
      </c>
      <c r="F965" s="6" t="str">
        <f>IF($A965="","",IFERROR(INDEX(CEPIdentifiedStudentsSummary!$C:$C,MATCH($C965,CEPIdentifiedStudentsSummary!$A:$A,0)),0))</f>
        <v/>
      </c>
      <c r="G965" s="5" t="str">
        <f t="shared" si="56"/>
        <v/>
      </c>
      <c r="H965" s="36" t="str">
        <f t="shared" si="54"/>
        <v/>
      </c>
      <c r="I965" s="36" t="str">
        <f t="shared" si="55"/>
        <v/>
      </c>
      <c r="J965" s="44" t="str">
        <f>IF(IFERROR(INDEX(NslpCepGroups!$E:$E,MATCH($C965,NslpCepGroups!$C:$C,0))="Special Assistance - CEP",FALSE),"X","")</f>
        <v/>
      </c>
      <c r="K965" s="42" t="str">
        <f>IF($A965="","",IF($J965="X",INDEX(NslpCepGroups!$H:$H,MATCH($C965,NslpCepGroups!$C:$C,0)),""))</f>
        <v/>
      </c>
      <c r="L965" s="42" t="str">
        <f>IF($A965="","",IF($J965="X",IF(INDEX(NslpCepGroups!$F:$F,MATCH($C965,NslpCepGroups!$C:$C,0))=0,"Indiv. site",INDEX(NslpCepGroups!$F:$F,MATCH($C965,NslpCepGroups!$C:$C,0))),""))</f>
        <v/>
      </c>
      <c r="M965" s="42" t="str">
        <f>IF($A965="","",IF($J965="X",INDEX(NslpCepGroups!$I:$I,MATCH($C965,NslpCepGroups!$C:$C,0)),""))</f>
        <v/>
      </c>
      <c r="N965" s="46"/>
    </row>
    <row r="966" spans="1:14" x14ac:dyDescent="0.25">
      <c r="A966" s="25"/>
      <c r="B966" s="30" t="str">
        <f>IF($A966="","",INDEX('LEA-District wide'!$B:$B,MATCH($A966,'LEA-District wide'!$A:$A,0)))</f>
        <v/>
      </c>
      <c r="C966" s="26"/>
      <c r="D966" s="26"/>
      <c r="E966" s="6" t="str">
        <f>IF($A966="","",IFERROR(INDEX(CEPIdentifiedStudentsSummary!$D:$D,MATCH($C966,CEPIdentifiedStudentsSummary!$A:$A,0)),0))</f>
        <v/>
      </c>
      <c r="F966" s="6" t="str">
        <f>IF($A966="","",IFERROR(INDEX(CEPIdentifiedStudentsSummary!$C:$C,MATCH($C966,CEPIdentifiedStudentsSummary!$A:$A,0)),0))</f>
        <v/>
      </c>
      <c r="G966" s="5" t="str">
        <f t="shared" si="56"/>
        <v/>
      </c>
      <c r="H966" s="36" t="str">
        <f t="shared" si="54"/>
        <v/>
      </c>
      <c r="I966" s="36" t="str">
        <f t="shared" si="55"/>
        <v/>
      </c>
      <c r="J966" s="44" t="str">
        <f>IF(IFERROR(INDEX(NslpCepGroups!$E:$E,MATCH($C966,NslpCepGroups!$C:$C,0))="Special Assistance - CEP",FALSE),"X","")</f>
        <v/>
      </c>
      <c r="K966" s="42" t="str">
        <f>IF($A966="","",IF($J966="X",INDEX(NslpCepGroups!$H:$H,MATCH($C966,NslpCepGroups!$C:$C,0)),""))</f>
        <v/>
      </c>
      <c r="L966" s="42" t="str">
        <f>IF($A966="","",IF($J966="X",IF(INDEX(NslpCepGroups!$F:$F,MATCH($C966,NslpCepGroups!$C:$C,0))=0,"Indiv. site",INDEX(NslpCepGroups!$F:$F,MATCH($C966,NslpCepGroups!$C:$C,0))),""))</f>
        <v/>
      </c>
      <c r="M966" s="42" t="str">
        <f>IF($A966="","",IF($J966="X",INDEX(NslpCepGroups!$I:$I,MATCH($C966,NslpCepGroups!$C:$C,0)),""))</f>
        <v/>
      </c>
      <c r="N966" s="46"/>
    </row>
    <row r="967" spans="1:14" x14ac:dyDescent="0.25">
      <c r="A967" s="25"/>
      <c r="B967" s="30" t="str">
        <f>IF($A967="","",INDEX('LEA-District wide'!$B:$B,MATCH($A967,'LEA-District wide'!$A:$A,0)))</f>
        <v/>
      </c>
      <c r="C967" s="26"/>
      <c r="D967" s="26"/>
      <c r="E967" s="6" t="str">
        <f>IF($A967="","",IFERROR(INDEX(CEPIdentifiedStudentsSummary!$D:$D,MATCH($C967,CEPIdentifiedStudentsSummary!$A:$A,0)),0))</f>
        <v/>
      </c>
      <c r="F967" s="6" t="str">
        <f>IF($A967="","",IFERROR(INDEX(CEPIdentifiedStudentsSummary!$C:$C,MATCH($C967,CEPIdentifiedStudentsSummary!$A:$A,0)),0))</f>
        <v/>
      </c>
      <c r="G967" s="5" t="str">
        <f t="shared" si="56"/>
        <v/>
      </c>
      <c r="H967" s="36" t="str">
        <f t="shared" si="54"/>
        <v/>
      </c>
      <c r="I967" s="36" t="str">
        <f t="shared" si="55"/>
        <v/>
      </c>
      <c r="J967" s="44" t="str">
        <f>IF(IFERROR(INDEX(NslpCepGroups!$E:$E,MATCH($C967,NslpCepGroups!$C:$C,0))="Special Assistance - CEP",FALSE),"X","")</f>
        <v/>
      </c>
      <c r="K967" s="42" t="str">
        <f>IF($A967="","",IF($J967="X",INDEX(NslpCepGroups!$H:$H,MATCH($C967,NslpCepGroups!$C:$C,0)),""))</f>
        <v/>
      </c>
      <c r="L967" s="42" t="str">
        <f>IF($A967="","",IF($J967="X",IF(INDEX(NslpCepGroups!$F:$F,MATCH($C967,NslpCepGroups!$C:$C,0))=0,"Indiv. site",INDEX(NslpCepGroups!$F:$F,MATCH($C967,NslpCepGroups!$C:$C,0))),""))</f>
        <v/>
      </c>
      <c r="M967" s="42" t="str">
        <f>IF($A967="","",IF($J967="X",INDEX(NslpCepGroups!$I:$I,MATCH($C967,NslpCepGroups!$C:$C,0)),""))</f>
        <v/>
      </c>
      <c r="N967" s="46"/>
    </row>
    <row r="968" spans="1:14" x14ac:dyDescent="0.25">
      <c r="A968" s="25"/>
      <c r="B968" s="30" t="str">
        <f>IF($A968="","",INDEX('LEA-District wide'!$B:$B,MATCH($A968,'LEA-District wide'!$A:$A,0)))</f>
        <v/>
      </c>
      <c r="C968" s="26"/>
      <c r="D968" s="26"/>
      <c r="E968" s="6" t="str">
        <f>IF($A968="","",IFERROR(INDEX(CEPIdentifiedStudentsSummary!$D:$D,MATCH($C968,CEPIdentifiedStudentsSummary!$A:$A,0)),0))</f>
        <v/>
      </c>
      <c r="F968" s="6" t="str">
        <f>IF($A968="","",IFERROR(INDEX(CEPIdentifiedStudentsSummary!$C:$C,MATCH($C968,CEPIdentifiedStudentsSummary!$A:$A,0)),0))</f>
        <v/>
      </c>
      <c r="G968" s="5" t="str">
        <f t="shared" si="56"/>
        <v/>
      </c>
      <c r="H968" s="36" t="str">
        <f t="shared" si="54"/>
        <v/>
      </c>
      <c r="I968" s="36" t="str">
        <f t="shared" si="55"/>
        <v/>
      </c>
      <c r="J968" s="44" t="str">
        <f>IF(IFERROR(INDEX(NslpCepGroups!$E:$E,MATCH($C968,NslpCepGroups!$C:$C,0))="Special Assistance - CEP",FALSE),"X","")</f>
        <v/>
      </c>
      <c r="K968" s="42" t="str">
        <f>IF($A968="","",IF($J968="X",INDEX(NslpCepGroups!$H:$H,MATCH($C968,NslpCepGroups!$C:$C,0)),""))</f>
        <v/>
      </c>
      <c r="L968" s="42" t="str">
        <f>IF($A968="","",IF($J968="X",IF(INDEX(NslpCepGroups!$F:$F,MATCH($C968,NslpCepGroups!$C:$C,0))=0,"Indiv. site",INDEX(NslpCepGroups!$F:$F,MATCH($C968,NslpCepGroups!$C:$C,0))),""))</f>
        <v/>
      </c>
      <c r="M968" s="42" t="str">
        <f>IF($A968="","",IF($J968="X",INDEX(NslpCepGroups!$I:$I,MATCH($C968,NslpCepGroups!$C:$C,0)),""))</f>
        <v/>
      </c>
      <c r="N968" s="46"/>
    </row>
    <row r="969" spans="1:14" x14ac:dyDescent="0.25">
      <c r="A969" s="25"/>
      <c r="B969" s="30" t="str">
        <f>IF($A969="","",INDEX('LEA-District wide'!$B:$B,MATCH($A969,'LEA-District wide'!$A:$A,0)))</f>
        <v/>
      </c>
      <c r="C969" s="26"/>
      <c r="D969" s="26"/>
      <c r="E969" s="6" t="str">
        <f>IF($A969="","",IFERROR(INDEX(CEPIdentifiedStudentsSummary!$D:$D,MATCH($C969,CEPIdentifiedStudentsSummary!$A:$A,0)),0))</f>
        <v/>
      </c>
      <c r="F969" s="6" t="str">
        <f>IF($A969="","",IFERROR(INDEX(CEPIdentifiedStudentsSummary!$C:$C,MATCH($C969,CEPIdentifiedStudentsSummary!$A:$A,0)),0))</f>
        <v/>
      </c>
      <c r="G969" s="5" t="str">
        <f t="shared" si="56"/>
        <v/>
      </c>
      <c r="H969" s="36" t="str">
        <f t="shared" si="54"/>
        <v/>
      </c>
      <c r="I969" s="36" t="str">
        <f t="shared" si="55"/>
        <v/>
      </c>
      <c r="J969" s="44" t="str">
        <f>IF(IFERROR(INDEX(NslpCepGroups!$E:$E,MATCH($C969,NslpCepGroups!$C:$C,0))="Special Assistance - CEP",FALSE),"X","")</f>
        <v/>
      </c>
      <c r="K969" s="42" t="str">
        <f>IF($A969="","",IF($J969="X",INDEX(NslpCepGroups!$H:$H,MATCH($C969,NslpCepGroups!$C:$C,0)),""))</f>
        <v/>
      </c>
      <c r="L969" s="42" t="str">
        <f>IF($A969="","",IF($J969="X",IF(INDEX(NslpCepGroups!$F:$F,MATCH($C969,NslpCepGroups!$C:$C,0))=0,"Indiv. site",INDEX(NslpCepGroups!$F:$F,MATCH($C969,NslpCepGroups!$C:$C,0))),""))</f>
        <v/>
      </c>
      <c r="M969" s="42" t="str">
        <f>IF($A969="","",IF($J969="X",INDEX(NslpCepGroups!$I:$I,MATCH($C969,NslpCepGroups!$C:$C,0)),""))</f>
        <v/>
      </c>
      <c r="N969" s="46"/>
    </row>
    <row r="970" spans="1:14" x14ac:dyDescent="0.25">
      <c r="A970" s="25"/>
      <c r="B970" s="30" t="str">
        <f>IF($A970="","",INDEX('LEA-District wide'!$B:$B,MATCH($A970,'LEA-District wide'!$A:$A,0)))</f>
        <v/>
      </c>
      <c r="C970" s="26"/>
      <c r="D970" s="26"/>
      <c r="E970" s="6" t="str">
        <f>IF($A970="","",IFERROR(INDEX(CEPIdentifiedStudentsSummary!$D:$D,MATCH($C970,CEPIdentifiedStudentsSummary!$A:$A,0)),0))</f>
        <v/>
      </c>
      <c r="F970" s="6" t="str">
        <f>IF($A970="","",IFERROR(INDEX(CEPIdentifiedStudentsSummary!$C:$C,MATCH($C970,CEPIdentifiedStudentsSummary!$A:$A,0)),0))</f>
        <v/>
      </c>
      <c r="G970" s="5" t="str">
        <f t="shared" si="56"/>
        <v/>
      </c>
      <c r="H970" s="36" t="str">
        <f t="shared" si="54"/>
        <v/>
      </c>
      <c r="I970" s="36" t="str">
        <f t="shared" si="55"/>
        <v/>
      </c>
      <c r="J970" s="44" t="str">
        <f>IF(IFERROR(INDEX(NslpCepGroups!$E:$E,MATCH($C970,NslpCepGroups!$C:$C,0))="Special Assistance - CEP",FALSE),"X","")</f>
        <v/>
      </c>
      <c r="K970" s="42" t="str">
        <f>IF($A970="","",IF($J970="X",INDEX(NslpCepGroups!$H:$H,MATCH($C970,NslpCepGroups!$C:$C,0)),""))</f>
        <v/>
      </c>
      <c r="L970" s="42" t="str">
        <f>IF($A970="","",IF($J970="X",IF(INDEX(NslpCepGroups!$F:$F,MATCH($C970,NslpCepGroups!$C:$C,0))=0,"Indiv. site",INDEX(NslpCepGroups!$F:$F,MATCH($C970,NslpCepGroups!$C:$C,0))),""))</f>
        <v/>
      </c>
      <c r="M970" s="42" t="str">
        <f>IF($A970="","",IF($J970="X",INDEX(NslpCepGroups!$I:$I,MATCH($C970,NslpCepGroups!$C:$C,0)),""))</f>
        <v/>
      </c>
      <c r="N970" s="46"/>
    </row>
    <row r="971" spans="1:14" x14ac:dyDescent="0.25">
      <c r="A971" s="25"/>
      <c r="B971" s="30" t="str">
        <f>IF($A971="","",INDEX('LEA-District wide'!$B:$B,MATCH($A971,'LEA-District wide'!$A:$A,0)))</f>
        <v/>
      </c>
      <c r="C971" s="26"/>
      <c r="D971" s="26"/>
      <c r="E971" s="6" t="str">
        <f>IF($A971="","",IFERROR(INDEX(CEPIdentifiedStudentsSummary!$D:$D,MATCH($C971,CEPIdentifiedStudentsSummary!$A:$A,0)),0))</f>
        <v/>
      </c>
      <c r="F971" s="6" t="str">
        <f>IF($A971="","",IFERROR(INDEX(CEPIdentifiedStudentsSummary!$C:$C,MATCH($C971,CEPIdentifiedStudentsSummary!$A:$A,0)),0))</f>
        <v/>
      </c>
      <c r="G971" s="5" t="str">
        <f t="shared" si="56"/>
        <v/>
      </c>
      <c r="H971" s="36" t="str">
        <f t="shared" si="54"/>
        <v/>
      </c>
      <c r="I971" s="36" t="str">
        <f t="shared" si="55"/>
        <v/>
      </c>
      <c r="J971" s="44" t="str">
        <f>IF(IFERROR(INDEX(NslpCepGroups!$E:$E,MATCH($C971,NslpCepGroups!$C:$C,0))="Special Assistance - CEP",FALSE),"X","")</f>
        <v/>
      </c>
      <c r="K971" s="42" t="str">
        <f>IF($A971="","",IF($J971="X",INDEX(NslpCepGroups!$H:$H,MATCH($C971,NslpCepGroups!$C:$C,0)),""))</f>
        <v/>
      </c>
      <c r="L971" s="42" t="str">
        <f>IF($A971="","",IF($J971="X",IF(INDEX(NslpCepGroups!$F:$F,MATCH($C971,NslpCepGroups!$C:$C,0))=0,"Indiv. site",INDEX(NslpCepGroups!$F:$F,MATCH($C971,NslpCepGroups!$C:$C,0))),""))</f>
        <v/>
      </c>
      <c r="M971" s="42" t="str">
        <f>IF($A971="","",IF($J971="X",INDEX(NslpCepGroups!$I:$I,MATCH($C971,NslpCepGroups!$C:$C,0)),""))</f>
        <v/>
      </c>
      <c r="N971" s="46"/>
    </row>
    <row r="972" spans="1:14" x14ac:dyDescent="0.25">
      <c r="A972" s="25"/>
      <c r="B972" s="30" t="str">
        <f>IF($A972="","",INDEX('LEA-District wide'!$B:$B,MATCH($A972,'LEA-District wide'!$A:$A,0)))</f>
        <v/>
      </c>
      <c r="C972" s="26"/>
      <c r="D972" s="26"/>
      <c r="E972" s="6" t="str">
        <f>IF($A972="","",IFERROR(INDEX(CEPIdentifiedStudentsSummary!$D:$D,MATCH($C972,CEPIdentifiedStudentsSummary!$A:$A,0)),0))</f>
        <v/>
      </c>
      <c r="F972" s="6" t="str">
        <f>IF($A972="","",IFERROR(INDEX(CEPIdentifiedStudentsSummary!$C:$C,MATCH($C972,CEPIdentifiedStudentsSummary!$A:$A,0)),0))</f>
        <v/>
      </c>
      <c r="G972" s="5" t="str">
        <f t="shared" si="56"/>
        <v/>
      </c>
      <c r="H972" s="36" t="str">
        <f t="shared" si="54"/>
        <v/>
      </c>
      <c r="I972" s="36" t="str">
        <f t="shared" si="55"/>
        <v/>
      </c>
      <c r="J972" s="44" t="str">
        <f>IF(IFERROR(INDEX(NslpCepGroups!$E:$E,MATCH($C972,NslpCepGroups!$C:$C,0))="Special Assistance - CEP",FALSE),"X","")</f>
        <v/>
      </c>
      <c r="K972" s="42" t="str">
        <f>IF($A972="","",IF($J972="X",INDEX(NslpCepGroups!$H:$H,MATCH($C972,NslpCepGroups!$C:$C,0)),""))</f>
        <v/>
      </c>
      <c r="L972" s="42" t="str">
        <f>IF($A972="","",IF($J972="X",IF(INDEX(NslpCepGroups!$F:$F,MATCH($C972,NslpCepGroups!$C:$C,0))=0,"Indiv. site",INDEX(NslpCepGroups!$F:$F,MATCH($C972,NslpCepGroups!$C:$C,0))),""))</f>
        <v/>
      </c>
      <c r="M972" s="42" t="str">
        <f>IF($A972="","",IF($J972="X",INDEX(NslpCepGroups!$I:$I,MATCH($C972,NslpCepGroups!$C:$C,0)),""))</f>
        <v/>
      </c>
      <c r="N972" s="46"/>
    </row>
    <row r="973" spans="1:14" x14ac:dyDescent="0.25">
      <c r="A973" s="25"/>
      <c r="B973" s="30" t="str">
        <f>IF($A973="","",INDEX('LEA-District wide'!$B:$B,MATCH($A973,'LEA-District wide'!$A:$A,0)))</f>
        <v/>
      </c>
      <c r="C973" s="26"/>
      <c r="D973" s="26"/>
      <c r="E973" s="6" t="str">
        <f>IF($A973="","",IFERROR(INDEX(CEPIdentifiedStudentsSummary!$D:$D,MATCH($C973,CEPIdentifiedStudentsSummary!$A:$A,0)),0))</f>
        <v/>
      </c>
      <c r="F973" s="6" t="str">
        <f>IF($A973="","",IFERROR(INDEX(CEPIdentifiedStudentsSummary!$C:$C,MATCH($C973,CEPIdentifiedStudentsSummary!$A:$A,0)),0))</f>
        <v/>
      </c>
      <c r="G973" s="5" t="str">
        <f t="shared" si="56"/>
        <v/>
      </c>
      <c r="H973" s="36" t="str">
        <f t="shared" si="54"/>
        <v/>
      </c>
      <c r="I973" s="36" t="str">
        <f t="shared" si="55"/>
        <v/>
      </c>
      <c r="J973" s="44" t="str">
        <f>IF(IFERROR(INDEX(NslpCepGroups!$E:$E,MATCH($C973,NslpCepGroups!$C:$C,0))="Special Assistance - CEP",FALSE),"X","")</f>
        <v/>
      </c>
      <c r="K973" s="42" t="str">
        <f>IF($A973="","",IF($J973="X",INDEX(NslpCepGroups!$H:$H,MATCH($C973,NslpCepGroups!$C:$C,0)),""))</f>
        <v/>
      </c>
      <c r="L973" s="42" t="str">
        <f>IF($A973="","",IF($J973="X",IF(INDEX(NslpCepGroups!$F:$F,MATCH($C973,NslpCepGroups!$C:$C,0))=0,"Indiv. site",INDEX(NslpCepGroups!$F:$F,MATCH($C973,NslpCepGroups!$C:$C,0))),""))</f>
        <v/>
      </c>
      <c r="M973" s="42" t="str">
        <f>IF($A973="","",IF($J973="X",INDEX(NslpCepGroups!$I:$I,MATCH($C973,NslpCepGroups!$C:$C,0)),""))</f>
        <v/>
      </c>
      <c r="N973" s="46"/>
    </row>
    <row r="974" spans="1:14" x14ac:dyDescent="0.25">
      <c r="A974" s="25"/>
      <c r="B974" s="30" t="str">
        <f>IF($A974="","",INDEX('LEA-District wide'!$B:$B,MATCH($A974,'LEA-District wide'!$A:$A,0)))</f>
        <v/>
      </c>
      <c r="C974" s="26"/>
      <c r="D974" s="26"/>
      <c r="E974" s="6" t="str">
        <f>IF($A974="","",IFERROR(INDEX(CEPIdentifiedStudentsSummary!$D:$D,MATCH($C974,CEPIdentifiedStudentsSummary!$A:$A,0)),0))</f>
        <v/>
      </c>
      <c r="F974" s="6" t="str">
        <f>IF($A974="","",IFERROR(INDEX(CEPIdentifiedStudentsSummary!$C:$C,MATCH($C974,CEPIdentifiedStudentsSummary!$A:$A,0)),0))</f>
        <v/>
      </c>
      <c r="G974" s="5" t="str">
        <f t="shared" si="56"/>
        <v/>
      </c>
      <c r="H974" s="36" t="str">
        <f t="shared" si="54"/>
        <v/>
      </c>
      <c r="I974" s="36" t="str">
        <f t="shared" si="55"/>
        <v/>
      </c>
      <c r="J974" s="44" t="str">
        <f>IF(IFERROR(INDEX(NslpCepGroups!$E:$E,MATCH($C974,NslpCepGroups!$C:$C,0))="Special Assistance - CEP",FALSE),"X","")</f>
        <v/>
      </c>
      <c r="K974" s="42" t="str">
        <f>IF($A974="","",IF($J974="X",INDEX(NslpCepGroups!$H:$H,MATCH($C974,NslpCepGroups!$C:$C,0)),""))</f>
        <v/>
      </c>
      <c r="L974" s="42" t="str">
        <f>IF($A974="","",IF($J974="X",IF(INDEX(NslpCepGroups!$F:$F,MATCH($C974,NslpCepGroups!$C:$C,0))=0,"Indiv. site",INDEX(NslpCepGroups!$F:$F,MATCH($C974,NslpCepGroups!$C:$C,0))),""))</f>
        <v/>
      </c>
      <c r="M974" s="42" t="str">
        <f>IF($A974="","",IF($J974="X",INDEX(NslpCepGroups!$I:$I,MATCH($C974,NslpCepGroups!$C:$C,0)),""))</f>
        <v/>
      </c>
      <c r="N974" s="46"/>
    </row>
    <row r="975" spans="1:14" x14ac:dyDescent="0.25">
      <c r="A975" s="25"/>
      <c r="B975" s="30" t="str">
        <f>IF($A975="","",INDEX('LEA-District wide'!$B:$B,MATCH($A975,'LEA-District wide'!$A:$A,0)))</f>
        <v/>
      </c>
      <c r="C975" s="26"/>
      <c r="D975" s="26"/>
      <c r="E975" s="6" t="str">
        <f>IF($A975="","",IFERROR(INDEX(CEPIdentifiedStudentsSummary!$D:$D,MATCH($C975,CEPIdentifiedStudentsSummary!$A:$A,0)),0))</f>
        <v/>
      </c>
      <c r="F975" s="6" t="str">
        <f>IF($A975="","",IFERROR(INDEX(CEPIdentifiedStudentsSummary!$C:$C,MATCH($C975,CEPIdentifiedStudentsSummary!$A:$A,0)),0))</f>
        <v/>
      </c>
      <c r="G975" s="5" t="str">
        <f t="shared" si="56"/>
        <v/>
      </c>
      <c r="H975" s="36" t="str">
        <f t="shared" si="54"/>
        <v/>
      </c>
      <c r="I975" s="36" t="str">
        <f t="shared" si="55"/>
        <v/>
      </c>
      <c r="J975" s="44" t="str">
        <f>IF(IFERROR(INDEX(NslpCepGroups!$E:$E,MATCH($C975,NslpCepGroups!$C:$C,0))="Special Assistance - CEP",FALSE),"X","")</f>
        <v/>
      </c>
      <c r="K975" s="42" t="str">
        <f>IF($A975="","",IF($J975="X",INDEX(NslpCepGroups!$H:$H,MATCH($C975,NslpCepGroups!$C:$C,0)),""))</f>
        <v/>
      </c>
      <c r="L975" s="42" t="str">
        <f>IF($A975="","",IF($J975="X",IF(INDEX(NslpCepGroups!$F:$F,MATCH($C975,NslpCepGroups!$C:$C,0))=0,"Indiv. site",INDEX(NslpCepGroups!$F:$F,MATCH($C975,NslpCepGroups!$C:$C,0))),""))</f>
        <v/>
      </c>
      <c r="M975" s="42" t="str">
        <f>IF($A975="","",IF($J975="X",INDEX(NslpCepGroups!$I:$I,MATCH($C975,NslpCepGroups!$C:$C,0)),""))</f>
        <v/>
      </c>
      <c r="N975" s="46"/>
    </row>
    <row r="976" spans="1:14" x14ac:dyDescent="0.25">
      <c r="A976" s="25"/>
      <c r="B976" s="30" t="str">
        <f>IF($A976="","",INDEX('LEA-District wide'!$B:$B,MATCH($A976,'LEA-District wide'!$A:$A,0)))</f>
        <v/>
      </c>
      <c r="C976" s="26"/>
      <c r="D976" s="26"/>
      <c r="E976" s="6" t="str">
        <f>IF($A976="","",IFERROR(INDEX(CEPIdentifiedStudentsSummary!$D:$D,MATCH($C976,CEPIdentifiedStudentsSummary!$A:$A,0)),0))</f>
        <v/>
      </c>
      <c r="F976" s="6" t="str">
        <f>IF($A976="","",IFERROR(INDEX(CEPIdentifiedStudentsSummary!$C:$C,MATCH($C976,CEPIdentifiedStudentsSummary!$A:$A,0)),0))</f>
        <v/>
      </c>
      <c r="G976" s="5" t="str">
        <f t="shared" si="56"/>
        <v/>
      </c>
      <c r="H976" s="36" t="str">
        <f t="shared" si="54"/>
        <v/>
      </c>
      <c r="I976" s="36" t="str">
        <f t="shared" si="55"/>
        <v/>
      </c>
      <c r="J976" s="44" t="str">
        <f>IF(IFERROR(INDEX(NslpCepGroups!$E:$E,MATCH($C976,NslpCepGroups!$C:$C,0))="Special Assistance - CEP",FALSE),"X","")</f>
        <v/>
      </c>
      <c r="K976" s="42" t="str">
        <f>IF($A976="","",IF($J976="X",INDEX(NslpCepGroups!$H:$H,MATCH($C976,NslpCepGroups!$C:$C,0)),""))</f>
        <v/>
      </c>
      <c r="L976" s="42" t="str">
        <f>IF($A976="","",IF($J976="X",IF(INDEX(NslpCepGroups!$F:$F,MATCH($C976,NslpCepGroups!$C:$C,0))=0,"Indiv. site",INDEX(NslpCepGroups!$F:$F,MATCH($C976,NslpCepGroups!$C:$C,0))),""))</f>
        <v/>
      </c>
      <c r="M976" s="42" t="str">
        <f>IF($A976="","",IF($J976="X",INDEX(NslpCepGroups!$I:$I,MATCH($C976,NslpCepGroups!$C:$C,0)),""))</f>
        <v/>
      </c>
      <c r="N976" s="46"/>
    </row>
    <row r="977" spans="1:14" x14ac:dyDescent="0.25">
      <c r="A977" s="25"/>
      <c r="B977" s="30" t="str">
        <f>IF($A977="","",INDEX('LEA-District wide'!$B:$B,MATCH($A977,'LEA-District wide'!$A:$A,0)))</f>
        <v/>
      </c>
      <c r="C977" s="26"/>
      <c r="D977" s="26"/>
      <c r="E977" s="6" t="str">
        <f>IF($A977="","",IFERROR(INDEX(CEPIdentifiedStudentsSummary!$D:$D,MATCH($C977,CEPIdentifiedStudentsSummary!$A:$A,0)),0))</f>
        <v/>
      </c>
      <c r="F977" s="6" t="str">
        <f>IF($A977="","",IFERROR(INDEX(CEPIdentifiedStudentsSummary!$C:$C,MATCH($C977,CEPIdentifiedStudentsSummary!$A:$A,0)),0))</f>
        <v/>
      </c>
      <c r="G977" s="5" t="str">
        <f t="shared" si="56"/>
        <v/>
      </c>
      <c r="H977" s="36" t="str">
        <f t="shared" si="54"/>
        <v/>
      </c>
      <c r="I977" s="36" t="str">
        <f t="shared" si="55"/>
        <v/>
      </c>
      <c r="J977" s="44" t="str">
        <f>IF(IFERROR(INDEX(NslpCepGroups!$E:$E,MATCH($C977,NslpCepGroups!$C:$C,0))="Special Assistance - CEP",FALSE),"X","")</f>
        <v/>
      </c>
      <c r="K977" s="42" t="str">
        <f>IF($A977="","",IF($J977="X",INDEX(NslpCepGroups!$H:$H,MATCH($C977,NslpCepGroups!$C:$C,0)),""))</f>
        <v/>
      </c>
      <c r="L977" s="42" t="str">
        <f>IF($A977="","",IF($J977="X",IF(INDEX(NslpCepGroups!$F:$F,MATCH($C977,NslpCepGroups!$C:$C,0))=0,"Indiv. site",INDEX(NslpCepGroups!$F:$F,MATCH($C977,NslpCepGroups!$C:$C,0))),""))</f>
        <v/>
      </c>
      <c r="M977" s="42" t="str">
        <f>IF($A977="","",IF($J977="X",INDEX(NslpCepGroups!$I:$I,MATCH($C977,NslpCepGroups!$C:$C,0)),""))</f>
        <v/>
      </c>
      <c r="N977" s="46"/>
    </row>
    <row r="978" spans="1:14" x14ac:dyDescent="0.25">
      <c r="A978" s="25"/>
      <c r="B978" s="30" t="str">
        <f>IF($A978="","",INDEX('LEA-District wide'!$B:$B,MATCH($A978,'LEA-District wide'!$A:$A,0)))</f>
        <v/>
      </c>
      <c r="C978" s="26"/>
      <c r="D978" s="26"/>
      <c r="E978" s="6" t="str">
        <f>IF($A978="","",IFERROR(INDEX(CEPIdentifiedStudentsSummary!$D:$D,MATCH($C978,CEPIdentifiedStudentsSummary!$A:$A,0)),0))</f>
        <v/>
      </c>
      <c r="F978" s="6" t="str">
        <f>IF($A978="","",IFERROR(INDEX(CEPIdentifiedStudentsSummary!$C:$C,MATCH($C978,CEPIdentifiedStudentsSummary!$A:$A,0)),0))</f>
        <v/>
      </c>
      <c r="G978" s="5" t="str">
        <f t="shared" si="56"/>
        <v/>
      </c>
      <c r="H978" s="36" t="str">
        <f t="shared" si="54"/>
        <v/>
      </c>
      <c r="I978" s="36" t="str">
        <f t="shared" si="55"/>
        <v/>
      </c>
      <c r="J978" s="44" t="str">
        <f>IF(IFERROR(INDEX(NslpCepGroups!$E:$E,MATCH($C978,NslpCepGroups!$C:$C,0))="Special Assistance - CEP",FALSE),"X","")</f>
        <v/>
      </c>
      <c r="K978" s="42" t="str">
        <f>IF($A978="","",IF($J978="X",INDEX(NslpCepGroups!$H:$H,MATCH($C978,NslpCepGroups!$C:$C,0)),""))</f>
        <v/>
      </c>
      <c r="L978" s="42" t="str">
        <f>IF($A978="","",IF($J978="X",IF(INDEX(NslpCepGroups!$F:$F,MATCH($C978,NslpCepGroups!$C:$C,0))=0,"Indiv. site",INDEX(NslpCepGroups!$F:$F,MATCH($C978,NslpCepGroups!$C:$C,0))),""))</f>
        <v/>
      </c>
      <c r="M978" s="42" t="str">
        <f>IF($A978="","",IF($J978="X",INDEX(NslpCepGroups!$I:$I,MATCH($C978,NslpCepGroups!$C:$C,0)),""))</f>
        <v/>
      </c>
      <c r="N978" s="46"/>
    </row>
    <row r="979" spans="1:14" x14ac:dyDescent="0.25">
      <c r="A979" s="25"/>
      <c r="B979" s="30" t="str">
        <f>IF($A979="","",INDEX('LEA-District wide'!$B:$B,MATCH($A979,'LEA-District wide'!$A:$A,0)))</f>
        <v/>
      </c>
      <c r="C979" s="26"/>
      <c r="D979" s="26"/>
      <c r="E979" s="6" t="str">
        <f>IF($A979="","",IFERROR(INDEX(CEPIdentifiedStudentsSummary!$D:$D,MATCH($C979,CEPIdentifiedStudentsSummary!$A:$A,0)),0))</f>
        <v/>
      </c>
      <c r="F979" s="6" t="str">
        <f>IF($A979="","",IFERROR(INDEX(CEPIdentifiedStudentsSummary!$C:$C,MATCH($C979,CEPIdentifiedStudentsSummary!$A:$A,0)),0))</f>
        <v/>
      </c>
      <c r="G979" s="5" t="str">
        <f t="shared" si="56"/>
        <v/>
      </c>
      <c r="H979" s="36" t="str">
        <f t="shared" si="54"/>
        <v/>
      </c>
      <c r="I979" s="36" t="str">
        <f t="shared" si="55"/>
        <v/>
      </c>
      <c r="J979" s="44" t="str">
        <f>IF(IFERROR(INDEX(NslpCepGroups!$E:$E,MATCH($C979,NslpCepGroups!$C:$C,0))="Special Assistance - CEP",FALSE),"X","")</f>
        <v/>
      </c>
      <c r="K979" s="42" t="str">
        <f>IF($A979="","",IF($J979="X",INDEX(NslpCepGroups!$H:$H,MATCH($C979,NslpCepGroups!$C:$C,0)),""))</f>
        <v/>
      </c>
      <c r="L979" s="42" t="str">
        <f>IF($A979="","",IF($J979="X",IF(INDEX(NslpCepGroups!$F:$F,MATCH($C979,NslpCepGroups!$C:$C,0))=0,"Indiv. site",INDEX(NslpCepGroups!$F:$F,MATCH($C979,NslpCepGroups!$C:$C,0))),""))</f>
        <v/>
      </c>
      <c r="M979" s="42" t="str">
        <f>IF($A979="","",IF($J979="X",INDEX(NslpCepGroups!$I:$I,MATCH($C979,NslpCepGroups!$C:$C,0)),""))</f>
        <v/>
      </c>
      <c r="N979" s="46"/>
    </row>
    <row r="980" spans="1:14" x14ac:dyDescent="0.25">
      <c r="A980" s="25"/>
      <c r="B980" s="30" t="str">
        <f>IF($A980="","",INDEX('LEA-District wide'!$B:$B,MATCH($A980,'LEA-District wide'!$A:$A,0)))</f>
        <v/>
      </c>
      <c r="C980" s="26"/>
      <c r="D980" s="26"/>
      <c r="E980" s="6" t="str">
        <f>IF($A980="","",IFERROR(INDEX(CEPIdentifiedStudentsSummary!$D:$D,MATCH($C980,CEPIdentifiedStudentsSummary!$A:$A,0)),0))</f>
        <v/>
      </c>
      <c r="F980" s="6" t="str">
        <f>IF($A980="","",IFERROR(INDEX(CEPIdentifiedStudentsSummary!$C:$C,MATCH($C980,CEPIdentifiedStudentsSummary!$A:$A,0)),0))</f>
        <v/>
      </c>
      <c r="G980" s="5" t="str">
        <f t="shared" si="56"/>
        <v/>
      </c>
      <c r="H980" s="36" t="str">
        <f t="shared" si="54"/>
        <v/>
      </c>
      <c r="I980" s="36" t="str">
        <f t="shared" si="55"/>
        <v/>
      </c>
      <c r="J980" s="44" t="str">
        <f>IF(IFERROR(INDEX(NslpCepGroups!$E:$E,MATCH($C980,NslpCepGroups!$C:$C,0))="Special Assistance - CEP",FALSE),"X","")</f>
        <v/>
      </c>
      <c r="K980" s="42" t="str">
        <f>IF($A980="","",IF($J980="X",INDEX(NslpCepGroups!$H:$H,MATCH($C980,NslpCepGroups!$C:$C,0)),""))</f>
        <v/>
      </c>
      <c r="L980" s="42" t="str">
        <f>IF($A980="","",IF($J980="X",IF(INDEX(NslpCepGroups!$F:$F,MATCH($C980,NslpCepGroups!$C:$C,0))=0,"Indiv. site",INDEX(NslpCepGroups!$F:$F,MATCH($C980,NslpCepGroups!$C:$C,0))),""))</f>
        <v/>
      </c>
      <c r="M980" s="42" t="str">
        <f>IF($A980="","",IF($J980="X",INDEX(NslpCepGroups!$I:$I,MATCH($C980,NslpCepGroups!$C:$C,0)),""))</f>
        <v/>
      </c>
      <c r="N980" s="46"/>
    </row>
    <row r="981" spans="1:14" x14ac:dyDescent="0.25">
      <c r="A981" s="25"/>
      <c r="B981" s="30" t="str">
        <f>IF($A981="","",INDEX('LEA-District wide'!$B:$B,MATCH($A981,'LEA-District wide'!$A:$A,0)))</f>
        <v/>
      </c>
      <c r="C981" s="26"/>
      <c r="D981" s="26"/>
      <c r="E981" s="6" t="str">
        <f>IF($A981="","",IFERROR(INDEX(CEPIdentifiedStudentsSummary!$D:$D,MATCH($C981,CEPIdentifiedStudentsSummary!$A:$A,0)),0))</f>
        <v/>
      </c>
      <c r="F981" s="6" t="str">
        <f>IF($A981="","",IFERROR(INDEX(CEPIdentifiedStudentsSummary!$C:$C,MATCH($C981,CEPIdentifiedStudentsSummary!$A:$A,0)),0))</f>
        <v/>
      </c>
      <c r="G981" s="5" t="str">
        <f t="shared" si="56"/>
        <v/>
      </c>
      <c r="H981" s="36" t="str">
        <f t="shared" si="54"/>
        <v/>
      </c>
      <c r="I981" s="36" t="str">
        <f t="shared" si="55"/>
        <v/>
      </c>
      <c r="J981" s="44" t="str">
        <f>IF(IFERROR(INDEX(NslpCepGroups!$E:$E,MATCH($C981,NslpCepGroups!$C:$C,0))="Special Assistance - CEP",FALSE),"X","")</f>
        <v/>
      </c>
      <c r="K981" s="42" t="str">
        <f>IF($A981="","",IF($J981="X",INDEX(NslpCepGroups!$H:$H,MATCH($C981,NslpCepGroups!$C:$C,0)),""))</f>
        <v/>
      </c>
      <c r="L981" s="42" t="str">
        <f>IF($A981="","",IF($J981="X",IF(INDEX(NslpCepGroups!$F:$F,MATCH($C981,NslpCepGroups!$C:$C,0))=0,"Indiv. site",INDEX(NslpCepGroups!$F:$F,MATCH($C981,NslpCepGroups!$C:$C,0))),""))</f>
        <v/>
      </c>
      <c r="M981" s="42" t="str">
        <f>IF($A981="","",IF($J981="X",INDEX(NslpCepGroups!$I:$I,MATCH($C981,NslpCepGroups!$C:$C,0)),""))</f>
        <v/>
      </c>
      <c r="N981" s="46"/>
    </row>
    <row r="982" spans="1:14" x14ac:dyDescent="0.25">
      <c r="A982" s="25"/>
      <c r="B982" s="30" t="str">
        <f>IF($A982="","",INDEX('LEA-District wide'!$B:$B,MATCH($A982,'LEA-District wide'!$A:$A,0)))</f>
        <v/>
      </c>
      <c r="C982" s="26"/>
      <c r="D982" s="26"/>
      <c r="E982" s="6" t="str">
        <f>IF($A982="","",IFERROR(INDEX(CEPIdentifiedStudentsSummary!$D:$D,MATCH($C982,CEPIdentifiedStudentsSummary!$A:$A,0)),0))</f>
        <v/>
      </c>
      <c r="F982" s="6" t="str">
        <f>IF($A982="","",IFERROR(INDEX(CEPIdentifiedStudentsSummary!$C:$C,MATCH($C982,CEPIdentifiedStudentsSummary!$A:$A,0)),0))</f>
        <v/>
      </c>
      <c r="G982" s="5" t="str">
        <f t="shared" si="56"/>
        <v/>
      </c>
      <c r="H982" s="36" t="str">
        <f t="shared" si="54"/>
        <v/>
      </c>
      <c r="I982" s="36" t="str">
        <f t="shared" si="55"/>
        <v/>
      </c>
      <c r="J982" s="44" t="str">
        <f>IF(IFERROR(INDEX(NslpCepGroups!$E:$E,MATCH($C982,NslpCepGroups!$C:$C,0))="Special Assistance - CEP",FALSE),"X","")</f>
        <v/>
      </c>
      <c r="K982" s="42" t="str">
        <f>IF($A982="","",IF($J982="X",INDEX(NslpCepGroups!$H:$H,MATCH($C982,NslpCepGroups!$C:$C,0)),""))</f>
        <v/>
      </c>
      <c r="L982" s="42" t="str">
        <f>IF($A982="","",IF($J982="X",IF(INDEX(NslpCepGroups!$F:$F,MATCH($C982,NslpCepGroups!$C:$C,0))=0,"Indiv. site",INDEX(NslpCepGroups!$F:$F,MATCH($C982,NslpCepGroups!$C:$C,0))),""))</f>
        <v/>
      </c>
      <c r="M982" s="42" t="str">
        <f>IF($A982="","",IF($J982="X",INDEX(NslpCepGroups!$I:$I,MATCH($C982,NslpCepGroups!$C:$C,0)),""))</f>
        <v/>
      </c>
      <c r="N982" s="46"/>
    </row>
    <row r="983" spans="1:14" x14ac:dyDescent="0.25">
      <c r="A983" s="25"/>
      <c r="B983" s="30" t="str">
        <f>IF($A983="","",INDEX('LEA-District wide'!$B:$B,MATCH($A983,'LEA-District wide'!$A:$A,0)))</f>
        <v/>
      </c>
      <c r="C983" s="26"/>
      <c r="D983" s="26"/>
      <c r="E983" s="6" t="str">
        <f>IF($A983="","",IFERROR(INDEX(CEPIdentifiedStudentsSummary!$D:$D,MATCH($C983,CEPIdentifiedStudentsSummary!$A:$A,0)),0))</f>
        <v/>
      </c>
      <c r="F983" s="6" t="str">
        <f>IF($A983="","",IFERROR(INDEX(CEPIdentifiedStudentsSummary!$C:$C,MATCH($C983,CEPIdentifiedStudentsSummary!$A:$A,0)),0))</f>
        <v/>
      </c>
      <c r="G983" s="5" t="str">
        <f t="shared" si="56"/>
        <v/>
      </c>
      <c r="H983" s="36" t="str">
        <f t="shared" si="54"/>
        <v/>
      </c>
      <c r="I983" s="36" t="str">
        <f t="shared" si="55"/>
        <v/>
      </c>
      <c r="J983" s="44" t="str">
        <f>IF(IFERROR(INDEX(NslpCepGroups!$E:$E,MATCH($C983,NslpCepGroups!$C:$C,0))="Special Assistance - CEP",FALSE),"X","")</f>
        <v/>
      </c>
      <c r="K983" s="42" t="str">
        <f>IF($A983="","",IF($J983="X",INDEX(NslpCepGroups!$H:$H,MATCH($C983,NslpCepGroups!$C:$C,0)),""))</f>
        <v/>
      </c>
      <c r="L983" s="42" t="str">
        <f>IF($A983="","",IF($J983="X",IF(INDEX(NslpCepGroups!$F:$F,MATCH($C983,NslpCepGroups!$C:$C,0))=0,"Indiv. site",INDEX(NslpCepGroups!$F:$F,MATCH($C983,NslpCepGroups!$C:$C,0))),""))</f>
        <v/>
      </c>
      <c r="M983" s="42" t="str">
        <f>IF($A983="","",IF($J983="X",INDEX(NslpCepGroups!$I:$I,MATCH($C983,NslpCepGroups!$C:$C,0)),""))</f>
        <v/>
      </c>
      <c r="N983" s="46"/>
    </row>
    <row r="984" spans="1:14" x14ac:dyDescent="0.25">
      <c r="A984" s="25"/>
      <c r="B984" s="30" t="str">
        <f>IF($A984="","",INDEX('LEA-District wide'!$B:$B,MATCH($A984,'LEA-District wide'!$A:$A,0)))</f>
        <v/>
      </c>
      <c r="C984" s="26"/>
      <c r="D984" s="26"/>
      <c r="E984" s="6" t="str">
        <f>IF($A984="","",IFERROR(INDEX(CEPIdentifiedStudentsSummary!$D:$D,MATCH($C984,CEPIdentifiedStudentsSummary!$A:$A,0)),0))</f>
        <v/>
      </c>
      <c r="F984" s="6" t="str">
        <f>IF($A984="","",IFERROR(INDEX(CEPIdentifiedStudentsSummary!$C:$C,MATCH($C984,CEPIdentifiedStudentsSummary!$A:$A,0)),0))</f>
        <v/>
      </c>
      <c r="G984" s="5" t="str">
        <f t="shared" si="56"/>
        <v/>
      </c>
      <c r="H984" s="36" t="str">
        <f t="shared" si="54"/>
        <v/>
      </c>
      <c r="I984" s="36" t="str">
        <f t="shared" si="55"/>
        <v/>
      </c>
      <c r="J984" s="44" t="str">
        <f>IF(IFERROR(INDEX(NslpCepGroups!$E:$E,MATCH($C984,NslpCepGroups!$C:$C,0))="Special Assistance - CEP",FALSE),"X","")</f>
        <v/>
      </c>
      <c r="K984" s="42" t="str">
        <f>IF($A984="","",IF($J984="X",INDEX(NslpCepGroups!$H:$H,MATCH($C984,NslpCepGroups!$C:$C,0)),""))</f>
        <v/>
      </c>
      <c r="L984" s="42" t="str">
        <f>IF($A984="","",IF($J984="X",IF(INDEX(NslpCepGroups!$F:$F,MATCH($C984,NslpCepGroups!$C:$C,0))=0,"Indiv. site",INDEX(NslpCepGroups!$F:$F,MATCH($C984,NslpCepGroups!$C:$C,0))),""))</f>
        <v/>
      </c>
      <c r="M984" s="42" t="str">
        <f>IF($A984="","",IF($J984="X",INDEX(NslpCepGroups!$I:$I,MATCH($C984,NslpCepGroups!$C:$C,0)),""))</f>
        <v/>
      </c>
      <c r="N984" s="46"/>
    </row>
    <row r="985" spans="1:14" x14ac:dyDescent="0.25">
      <c r="A985" s="25"/>
      <c r="B985" s="30" t="str">
        <f>IF($A985="","",INDEX('LEA-District wide'!$B:$B,MATCH($A985,'LEA-District wide'!$A:$A,0)))</f>
        <v/>
      </c>
      <c r="C985" s="26"/>
      <c r="D985" s="26"/>
      <c r="E985" s="6" t="str">
        <f>IF($A985="","",IFERROR(INDEX(CEPIdentifiedStudentsSummary!$D:$D,MATCH($C985,CEPIdentifiedStudentsSummary!$A:$A,0)),0))</f>
        <v/>
      </c>
      <c r="F985" s="6" t="str">
        <f>IF($A985="","",IFERROR(INDEX(CEPIdentifiedStudentsSummary!$C:$C,MATCH($C985,CEPIdentifiedStudentsSummary!$A:$A,0)),0))</f>
        <v/>
      </c>
      <c r="G985" s="5" t="str">
        <f t="shared" si="56"/>
        <v/>
      </c>
      <c r="H985" s="36" t="str">
        <f t="shared" si="54"/>
        <v/>
      </c>
      <c r="I985" s="36" t="str">
        <f t="shared" si="55"/>
        <v/>
      </c>
      <c r="J985" s="44" t="str">
        <f>IF(IFERROR(INDEX(NslpCepGroups!$E:$E,MATCH($C985,NslpCepGroups!$C:$C,0))="Special Assistance - CEP",FALSE),"X","")</f>
        <v/>
      </c>
      <c r="K985" s="42" t="str">
        <f>IF($A985="","",IF($J985="X",INDEX(NslpCepGroups!$H:$H,MATCH($C985,NslpCepGroups!$C:$C,0)),""))</f>
        <v/>
      </c>
      <c r="L985" s="42" t="str">
        <f>IF($A985="","",IF($J985="X",IF(INDEX(NslpCepGroups!$F:$F,MATCH($C985,NslpCepGroups!$C:$C,0))=0,"Indiv. site",INDEX(NslpCepGroups!$F:$F,MATCH($C985,NslpCepGroups!$C:$C,0))),""))</f>
        <v/>
      </c>
      <c r="M985" s="42" t="str">
        <f>IF($A985="","",IF($J985="X",INDEX(NslpCepGroups!$I:$I,MATCH($C985,NslpCepGroups!$C:$C,0)),""))</f>
        <v/>
      </c>
      <c r="N985" s="46"/>
    </row>
    <row r="986" spans="1:14" x14ac:dyDescent="0.25">
      <c r="A986" s="25"/>
      <c r="B986" s="30" t="str">
        <f>IF($A986="","",INDEX('LEA-District wide'!$B:$B,MATCH($A986,'LEA-District wide'!$A:$A,0)))</f>
        <v/>
      </c>
      <c r="C986" s="26"/>
      <c r="D986" s="26"/>
      <c r="E986" s="6" t="str">
        <f>IF($A986="","",IFERROR(INDEX(CEPIdentifiedStudentsSummary!$D:$D,MATCH($C986,CEPIdentifiedStudentsSummary!$A:$A,0)),0))</f>
        <v/>
      </c>
      <c r="F986" s="6" t="str">
        <f>IF($A986="","",IFERROR(INDEX(CEPIdentifiedStudentsSummary!$C:$C,MATCH($C986,CEPIdentifiedStudentsSummary!$A:$A,0)),0))</f>
        <v/>
      </c>
      <c r="G986" s="5" t="str">
        <f t="shared" si="56"/>
        <v/>
      </c>
      <c r="H986" s="36" t="str">
        <f t="shared" si="54"/>
        <v/>
      </c>
      <c r="I986" s="36" t="str">
        <f t="shared" si="55"/>
        <v/>
      </c>
      <c r="J986" s="44" t="str">
        <f>IF(IFERROR(INDEX(NslpCepGroups!$E:$E,MATCH($C986,NslpCepGroups!$C:$C,0))="Special Assistance - CEP",FALSE),"X","")</f>
        <v/>
      </c>
      <c r="K986" s="42" t="str">
        <f>IF($A986="","",IF($J986="X",INDEX(NslpCepGroups!$H:$H,MATCH($C986,NslpCepGroups!$C:$C,0)),""))</f>
        <v/>
      </c>
      <c r="L986" s="42" t="str">
        <f>IF($A986="","",IF($J986="X",IF(INDEX(NslpCepGroups!$F:$F,MATCH($C986,NslpCepGroups!$C:$C,0))=0,"Indiv. site",INDEX(NslpCepGroups!$F:$F,MATCH($C986,NslpCepGroups!$C:$C,0))),""))</f>
        <v/>
      </c>
      <c r="M986" s="42" t="str">
        <f>IF($A986="","",IF($J986="X",INDEX(NslpCepGroups!$I:$I,MATCH($C986,NslpCepGroups!$C:$C,0)),""))</f>
        <v/>
      </c>
      <c r="N986" s="46"/>
    </row>
    <row r="987" spans="1:14" x14ac:dyDescent="0.25">
      <c r="A987" s="25"/>
      <c r="B987" s="30" t="str">
        <f>IF($A987="","",INDEX('LEA-District wide'!$B:$B,MATCH($A987,'LEA-District wide'!$A:$A,0)))</f>
        <v/>
      </c>
      <c r="C987" s="26"/>
      <c r="D987" s="26"/>
      <c r="E987" s="6" t="str">
        <f>IF($A987="","",IFERROR(INDEX(CEPIdentifiedStudentsSummary!$D:$D,MATCH($C987,CEPIdentifiedStudentsSummary!$A:$A,0)),0))</f>
        <v/>
      </c>
      <c r="F987" s="6" t="str">
        <f>IF($A987="","",IFERROR(INDEX(CEPIdentifiedStudentsSummary!$C:$C,MATCH($C987,CEPIdentifiedStudentsSummary!$A:$A,0)),0))</f>
        <v/>
      </c>
      <c r="G987" s="5" t="str">
        <f t="shared" si="56"/>
        <v/>
      </c>
      <c r="H987" s="36" t="str">
        <f t="shared" si="54"/>
        <v/>
      </c>
      <c r="I987" s="36" t="str">
        <f t="shared" si="55"/>
        <v/>
      </c>
      <c r="J987" s="44" t="str">
        <f>IF(IFERROR(INDEX(NslpCepGroups!$E:$E,MATCH($C987,NslpCepGroups!$C:$C,0))="Special Assistance - CEP",FALSE),"X","")</f>
        <v/>
      </c>
      <c r="K987" s="42" t="str">
        <f>IF($A987="","",IF($J987="X",INDEX(NslpCepGroups!$H:$H,MATCH($C987,NslpCepGroups!$C:$C,0)),""))</f>
        <v/>
      </c>
      <c r="L987" s="42" t="str">
        <f>IF($A987="","",IF($J987="X",IF(INDEX(NslpCepGroups!$F:$F,MATCH($C987,NslpCepGroups!$C:$C,0))=0,"Indiv. site",INDEX(NslpCepGroups!$F:$F,MATCH($C987,NslpCepGroups!$C:$C,0))),""))</f>
        <v/>
      </c>
      <c r="M987" s="42" t="str">
        <f>IF($A987="","",IF($J987="X",INDEX(NslpCepGroups!$I:$I,MATCH($C987,NslpCepGroups!$C:$C,0)),""))</f>
        <v/>
      </c>
      <c r="N987" s="46"/>
    </row>
    <row r="988" spans="1:14" x14ac:dyDescent="0.25">
      <c r="A988" s="25"/>
      <c r="B988" s="30" t="str">
        <f>IF($A988="","",INDEX('LEA-District wide'!$B:$B,MATCH($A988,'LEA-District wide'!$A:$A,0)))</f>
        <v/>
      </c>
      <c r="C988" s="26"/>
      <c r="D988" s="26"/>
      <c r="E988" s="6" t="str">
        <f>IF($A988="","",IFERROR(INDEX(CEPIdentifiedStudentsSummary!$D:$D,MATCH($C988,CEPIdentifiedStudentsSummary!$A:$A,0)),0))</f>
        <v/>
      </c>
      <c r="F988" s="6" t="str">
        <f>IF($A988="","",IFERROR(INDEX(CEPIdentifiedStudentsSummary!$C:$C,MATCH($C988,CEPIdentifiedStudentsSummary!$A:$A,0)),0))</f>
        <v/>
      </c>
      <c r="G988" s="5" t="str">
        <f t="shared" si="56"/>
        <v/>
      </c>
      <c r="H988" s="36" t="str">
        <f t="shared" si="54"/>
        <v/>
      </c>
      <c r="I988" s="36" t="str">
        <f t="shared" si="55"/>
        <v/>
      </c>
      <c r="J988" s="44" t="str">
        <f>IF(IFERROR(INDEX(NslpCepGroups!$E:$E,MATCH($C988,NslpCepGroups!$C:$C,0))="Special Assistance - CEP",FALSE),"X","")</f>
        <v/>
      </c>
      <c r="K988" s="42" t="str">
        <f>IF($A988="","",IF($J988="X",INDEX(NslpCepGroups!$H:$H,MATCH($C988,NslpCepGroups!$C:$C,0)),""))</f>
        <v/>
      </c>
      <c r="L988" s="42" t="str">
        <f>IF($A988="","",IF($J988="X",IF(INDEX(NslpCepGroups!$F:$F,MATCH($C988,NslpCepGroups!$C:$C,0))=0,"Indiv. site",INDEX(NslpCepGroups!$F:$F,MATCH($C988,NslpCepGroups!$C:$C,0))),""))</f>
        <v/>
      </c>
      <c r="M988" s="42" t="str">
        <f>IF($A988="","",IF($J988="X",INDEX(NslpCepGroups!$I:$I,MATCH($C988,NslpCepGroups!$C:$C,0)),""))</f>
        <v/>
      </c>
      <c r="N988" s="46"/>
    </row>
    <row r="989" spans="1:14" x14ac:dyDescent="0.25">
      <c r="A989" s="25"/>
      <c r="B989" s="30" t="str">
        <f>IF($A989="","",INDEX('LEA-District wide'!$B:$B,MATCH($A989,'LEA-District wide'!$A:$A,0)))</f>
        <v/>
      </c>
      <c r="C989" s="26"/>
      <c r="D989" s="26"/>
      <c r="E989" s="6" t="str">
        <f>IF($A989="","",IFERROR(INDEX(CEPIdentifiedStudentsSummary!$D:$D,MATCH($C989,CEPIdentifiedStudentsSummary!$A:$A,0)),0))</f>
        <v/>
      </c>
      <c r="F989" s="6" t="str">
        <f>IF($A989="","",IFERROR(INDEX(CEPIdentifiedStudentsSummary!$C:$C,MATCH($C989,CEPIdentifiedStudentsSummary!$A:$A,0)),0))</f>
        <v/>
      </c>
      <c r="G989" s="5" t="str">
        <f t="shared" si="56"/>
        <v/>
      </c>
      <c r="H989" s="36" t="str">
        <f t="shared" si="54"/>
        <v/>
      </c>
      <c r="I989" s="36" t="str">
        <f t="shared" si="55"/>
        <v/>
      </c>
      <c r="J989" s="44" t="str">
        <f>IF(IFERROR(INDEX(NslpCepGroups!$E:$E,MATCH($C989,NslpCepGroups!$C:$C,0))="Special Assistance - CEP",FALSE),"X","")</f>
        <v/>
      </c>
      <c r="K989" s="42" t="str">
        <f>IF($A989="","",IF($J989="X",INDEX(NslpCepGroups!$H:$H,MATCH($C989,NslpCepGroups!$C:$C,0)),""))</f>
        <v/>
      </c>
      <c r="L989" s="42" t="str">
        <f>IF($A989="","",IF($J989="X",IF(INDEX(NslpCepGroups!$F:$F,MATCH($C989,NslpCepGroups!$C:$C,0))=0,"Indiv. site",INDEX(NslpCepGroups!$F:$F,MATCH($C989,NslpCepGroups!$C:$C,0))),""))</f>
        <v/>
      </c>
      <c r="M989" s="42" t="str">
        <f>IF($A989="","",IF($J989="X",INDEX(NslpCepGroups!$I:$I,MATCH($C989,NslpCepGroups!$C:$C,0)),""))</f>
        <v/>
      </c>
      <c r="N989" s="46"/>
    </row>
    <row r="990" spans="1:14" x14ac:dyDescent="0.25">
      <c r="A990" s="25"/>
      <c r="B990" s="30" t="str">
        <f>IF($A990="","",INDEX('LEA-District wide'!$B:$B,MATCH($A990,'LEA-District wide'!$A:$A,0)))</f>
        <v/>
      </c>
      <c r="C990" s="26"/>
      <c r="D990" s="26"/>
      <c r="E990" s="6" t="str">
        <f>IF($A990="","",IFERROR(INDEX(CEPIdentifiedStudentsSummary!$D:$D,MATCH($C990,CEPIdentifiedStudentsSummary!$A:$A,0)),0))</f>
        <v/>
      </c>
      <c r="F990" s="6" t="str">
        <f>IF($A990="","",IFERROR(INDEX(CEPIdentifiedStudentsSummary!$C:$C,MATCH($C990,CEPIdentifiedStudentsSummary!$A:$A,0)),0))</f>
        <v/>
      </c>
      <c r="G990" s="5" t="str">
        <f t="shared" si="56"/>
        <v/>
      </c>
      <c r="H990" s="36" t="str">
        <f t="shared" si="54"/>
        <v/>
      </c>
      <c r="I990" s="36" t="str">
        <f t="shared" si="55"/>
        <v/>
      </c>
      <c r="J990" s="44" t="str">
        <f>IF(IFERROR(INDEX(NslpCepGroups!$E:$E,MATCH($C990,NslpCepGroups!$C:$C,0))="Special Assistance - CEP",FALSE),"X","")</f>
        <v/>
      </c>
      <c r="K990" s="42" t="str">
        <f>IF($A990="","",IF($J990="X",INDEX(NslpCepGroups!$H:$H,MATCH($C990,NslpCepGroups!$C:$C,0)),""))</f>
        <v/>
      </c>
      <c r="L990" s="42" t="str">
        <f>IF($A990="","",IF($J990="X",IF(INDEX(NslpCepGroups!$F:$F,MATCH($C990,NslpCepGroups!$C:$C,0))=0,"Indiv. site",INDEX(NslpCepGroups!$F:$F,MATCH($C990,NslpCepGroups!$C:$C,0))),""))</f>
        <v/>
      </c>
      <c r="M990" s="42" t="str">
        <f>IF($A990="","",IF($J990="X",INDEX(NslpCepGroups!$I:$I,MATCH($C990,NslpCepGroups!$C:$C,0)),""))</f>
        <v/>
      </c>
      <c r="N990" s="46"/>
    </row>
    <row r="991" spans="1:14" x14ac:dyDescent="0.25">
      <c r="A991" s="25"/>
      <c r="B991" s="30" t="str">
        <f>IF($A991="","",INDEX('LEA-District wide'!$B:$B,MATCH($A991,'LEA-District wide'!$A:$A,0)))</f>
        <v/>
      </c>
      <c r="C991" s="26"/>
      <c r="D991" s="26"/>
      <c r="E991" s="6" t="str">
        <f>IF($A991="","",IFERROR(INDEX(CEPIdentifiedStudentsSummary!$D:$D,MATCH($C991,CEPIdentifiedStudentsSummary!$A:$A,0)),0))</f>
        <v/>
      </c>
      <c r="F991" s="6" t="str">
        <f>IF($A991="","",IFERROR(INDEX(CEPIdentifiedStudentsSummary!$C:$C,MATCH($C991,CEPIdentifiedStudentsSummary!$A:$A,0)),0))</f>
        <v/>
      </c>
      <c r="G991" s="5" t="str">
        <f t="shared" si="56"/>
        <v/>
      </c>
      <c r="H991" s="36" t="str">
        <f t="shared" si="54"/>
        <v/>
      </c>
      <c r="I991" s="36" t="str">
        <f t="shared" si="55"/>
        <v/>
      </c>
      <c r="J991" s="44" t="str">
        <f>IF(IFERROR(INDEX(NslpCepGroups!$E:$E,MATCH($C991,NslpCepGroups!$C:$C,0))="Special Assistance - CEP",FALSE),"X","")</f>
        <v/>
      </c>
      <c r="K991" s="42" t="str">
        <f>IF($A991="","",IF($J991="X",INDEX(NslpCepGroups!$H:$H,MATCH($C991,NslpCepGroups!$C:$C,0)),""))</f>
        <v/>
      </c>
      <c r="L991" s="42" t="str">
        <f>IF($A991="","",IF($J991="X",IF(INDEX(NslpCepGroups!$F:$F,MATCH($C991,NslpCepGroups!$C:$C,0))=0,"Indiv. site",INDEX(NslpCepGroups!$F:$F,MATCH($C991,NslpCepGroups!$C:$C,0))),""))</f>
        <v/>
      </c>
      <c r="M991" s="42" t="str">
        <f>IF($A991="","",IF($J991="X",INDEX(NslpCepGroups!$I:$I,MATCH($C991,NslpCepGroups!$C:$C,0)),""))</f>
        <v/>
      </c>
      <c r="N991" s="46"/>
    </row>
    <row r="992" spans="1:14" x14ac:dyDescent="0.25">
      <c r="A992" s="25"/>
      <c r="B992" s="30" t="str">
        <f>IF($A992="","",INDEX('LEA-District wide'!$B:$B,MATCH($A992,'LEA-District wide'!$A:$A,0)))</f>
        <v/>
      </c>
      <c r="C992" s="26"/>
      <c r="D992" s="26"/>
      <c r="E992" s="6" t="str">
        <f>IF($A992="","",IFERROR(INDEX(CEPIdentifiedStudentsSummary!$D:$D,MATCH($C992,CEPIdentifiedStudentsSummary!$A:$A,0)),0))</f>
        <v/>
      </c>
      <c r="F992" s="6" t="str">
        <f>IF($A992="","",IFERROR(INDEX(CEPIdentifiedStudentsSummary!$C:$C,MATCH($C992,CEPIdentifiedStudentsSummary!$A:$A,0)),0))</f>
        <v/>
      </c>
      <c r="G992" s="5" t="str">
        <f t="shared" si="56"/>
        <v/>
      </c>
      <c r="H992" s="36" t="str">
        <f t="shared" si="54"/>
        <v/>
      </c>
      <c r="I992" s="36" t="str">
        <f t="shared" si="55"/>
        <v/>
      </c>
      <c r="J992" s="44" t="str">
        <f>IF(IFERROR(INDEX(NslpCepGroups!$E:$E,MATCH($C992,NslpCepGroups!$C:$C,0))="Special Assistance - CEP",FALSE),"X","")</f>
        <v/>
      </c>
      <c r="K992" s="42" t="str">
        <f>IF($A992="","",IF($J992="X",INDEX(NslpCepGroups!$H:$H,MATCH($C992,NslpCepGroups!$C:$C,0)),""))</f>
        <v/>
      </c>
      <c r="L992" s="42" t="str">
        <f>IF($A992="","",IF($J992="X",IF(INDEX(NslpCepGroups!$F:$F,MATCH($C992,NslpCepGroups!$C:$C,0))=0,"Indiv. site",INDEX(NslpCepGroups!$F:$F,MATCH($C992,NslpCepGroups!$C:$C,0))),""))</f>
        <v/>
      </c>
      <c r="M992" s="42" t="str">
        <f>IF($A992="","",IF($J992="X",INDEX(NslpCepGroups!$I:$I,MATCH($C992,NslpCepGroups!$C:$C,0)),""))</f>
        <v/>
      </c>
      <c r="N992" s="46"/>
    </row>
    <row r="993" spans="1:14" x14ac:dyDescent="0.25">
      <c r="A993" s="25"/>
      <c r="B993" s="30" t="str">
        <f>IF($A993="","",INDEX('LEA-District wide'!$B:$B,MATCH($A993,'LEA-District wide'!$A:$A,0)))</f>
        <v/>
      </c>
      <c r="C993" s="26"/>
      <c r="D993" s="26"/>
      <c r="E993" s="6" t="str">
        <f>IF($A993="","",IFERROR(INDEX(CEPIdentifiedStudentsSummary!$D:$D,MATCH($C993,CEPIdentifiedStudentsSummary!$A:$A,0)),0))</f>
        <v/>
      </c>
      <c r="F993" s="6" t="str">
        <f>IF($A993="","",IFERROR(INDEX(CEPIdentifiedStudentsSummary!$C:$C,MATCH($C993,CEPIdentifiedStudentsSummary!$A:$A,0)),0))</f>
        <v/>
      </c>
      <c r="G993" s="5" t="str">
        <f t="shared" si="56"/>
        <v/>
      </c>
      <c r="H993" s="36" t="str">
        <f t="shared" si="54"/>
        <v/>
      </c>
      <c r="I993" s="36" t="str">
        <f t="shared" si="55"/>
        <v/>
      </c>
      <c r="J993" s="44" t="str">
        <f>IF(IFERROR(INDEX(NslpCepGroups!$E:$E,MATCH($C993,NslpCepGroups!$C:$C,0))="Special Assistance - CEP",FALSE),"X","")</f>
        <v/>
      </c>
      <c r="K993" s="42" t="str">
        <f>IF($A993="","",IF($J993="X",INDEX(NslpCepGroups!$H:$H,MATCH($C993,NslpCepGroups!$C:$C,0)),""))</f>
        <v/>
      </c>
      <c r="L993" s="42" t="str">
        <f>IF($A993="","",IF($J993="X",IF(INDEX(NslpCepGroups!$F:$F,MATCH($C993,NslpCepGroups!$C:$C,0))=0,"Indiv. site",INDEX(NslpCepGroups!$F:$F,MATCH($C993,NslpCepGroups!$C:$C,0))),""))</f>
        <v/>
      </c>
      <c r="M993" s="42" t="str">
        <f>IF($A993="","",IF($J993="X",INDEX(NslpCepGroups!$I:$I,MATCH($C993,NslpCepGroups!$C:$C,0)),""))</f>
        <v/>
      </c>
      <c r="N993" s="46"/>
    </row>
    <row r="994" spans="1:14" x14ac:dyDescent="0.25">
      <c r="A994" s="25"/>
      <c r="B994" s="30" t="str">
        <f>IF($A994="","",INDEX('LEA-District wide'!$B:$B,MATCH($A994,'LEA-District wide'!$A:$A,0)))</f>
        <v/>
      </c>
      <c r="C994" s="26"/>
      <c r="D994" s="26"/>
      <c r="E994" s="6" t="str">
        <f>IF($A994="","",IFERROR(INDEX(CEPIdentifiedStudentsSummary!$D:$D,MATCH($C994,CEPIdentifiedStudentsSummary!$A:$A,0)),0))</f>
        <v/>
      </c>
      <c r="F994" s="6" t="str">
        <f>IF($A994="","",IFERROR(INDEX(CEPIdentifiedStudentsSummary!$C:$C,MATCH($C994,CEPIdentifiedStudentsSummary!$A:$A,0)),0))</f>
        <v/>
      </c>
      <c r="G994" s="5" t="str">
        <f t="shared" si="56"/>
        <v/>
      </c>
      <c r="H994" s="36" t="str">
        <f t="shared" si="54"/>
        <v/>
      </c>
      <c r="I994" s="36" t="str">
        <f t="shared" si="55"/>
        <v/>
      </c>
      <c r="J994" s="44" t="str">
        <f>IF(IFERROR(INDEX(NslpCepGroups!$E:$E,MATCH($C994,NslpCepGroups!$C:$C,0))="Special Assistance - CEP",FALSE),"X","")</f>
        <v/>
      </c>
      <c r="K994" s="42" t="str">
        <f>IF($A994="","",IF($J994="X",INDEX(NslpCepGroups!$H:$H,MATCH($C994,NslpCepGroups!$C:$C,0)),""))</f>
        <v/>
      </c>
      <c r="L994" s="42" t="str">
        <f>IF($A994="","",IF($J994="X",IF(INDEX(NslpCepGroups!$F:$F,MATCH($C994,NslpCepGroups!$C:$C,0))=0,"Indiv. site",INDEX(NslpCepGroups!$F:$F,MATCH($C994,NslpCepGroups!$C:$C,0))),""))</f>
        <v/>
      </c>
      <c r="M994" s="42" t="str">
        <f>IF($A994="","",IF($J994="X",INDEX(NslpCepGroups!$I:$I,MATCH($C994,NslpCepGroups!$C:$C,0)),""))</f>
        <v/>
      </c>
      <c r="N994" s="46"/>
    </row>
    <row r="995" spans="1:14" x14ac:dyDescent="0.25">
      <c r="A995" s="25"/>
      <c r="B995" s="30" t="str">
        <f>IF($A995="","",INDEX('LEA-District wide'!$B:$B,MATCH($A995,'LEA-District wide'!$A:$A,0)))</f>
        <v/>
      </c>
      <c r="C995" s="26"/>
      <c r="D995" s="26"/>
      <c r="E995" s="6" t="str">
        <f>IF($A995="","",IFERROR(INDEX(CEPIdentifiedStudentsSummary!$D:$D,MATCH($C995,CEPIdentifiedStudentsSummary!$A:$A,0)),0))</f>
        <v/>
      </c>
      <c r="F995" s="6" t="str">
        <f>IF($A995="","",IFERROR(INDEX(CEPIdentifiedStudentsSummary!$C:$C,MATCH($C995,CEPIdentifiedStudentsSummary!$A:$A,0)),0))</f>
        <v/>
      </c>
      <c r="G995" s="5" t="str">
        <f t="shared" si="56"/>
        <v/>
      </c>
      <c r="H995" s="36" t="str">
        <f t="shared" si="54"/>
        <v/>
      </c>
      <c r="I995" s="36" t="str">
        <f t="shared" si="55"/>
        <v/>
      </c>
      <c r="J995" s="44" t="str">
        <f>IF(IFERROR(INDEX(NslpCepGroups!$E:$E,MATCH($C995,NslpCepGroups!$C:$C,0))="Special Assistance - CEP",FALSE),"X","")</f>
        <v/>
      </c>
      <c r="K995" s="42" t="str">
        <f>IF($A995="","",IF($J995="X",INDEX(NslpCepGroups!$H:$H,MATCH($C995,NslpCepGroups!$C:$C,0)),""))</f>
        <v/>
      </c>
      <c r="L995" s="42" t="str">
        <f>IF($A995="","",IF($J995="X",IF(INDEX(NslpCepGroups!$F:$F,MATCH($C995,NslpCepGroups!$C:$C,0))=0,"Indiv. site",INDEX(NslpCepGroups!$F:$F,MATCH($C995,NslpCepGroups!$C:$C,0))),""))</f>
        <v/>
      </c>
      <c r="M995" s="42" t="str">
        <f>IF($A995="","",IF($J995="X",INDEX(NslpCepGroups!$I:$I,MATCH($C995,NslpCepGroups!$C:$C,0)),""))</f>
        <v/>
      </c>
      <c r="N995" s="46"/>
    </row>
    <row r="996" spans="1:14" x14ac:dyDescent="0.25">
      <c r="A996" s="25"/>
      <c r="B996" s="30" t="str">
        <f>IF($A996="","",INDEX('LEA-District wide'!$B:$B,MATCH($A996,'LEA-District wide'!$A:$A,0)))</f>
        <v/>
      </c>
      <c r="C996" s="26"/>
      <c r="D996" s="26"/>
      <c r="E996" s="6" t="str">
        <f>IF($A996="","",IFERROR(INDEX(CEPIdentifiedStudentsSummary!$D:$D,MATCH($C996,CEPIdentifiedStudentsSummary!$A:$A,0)),0))</f>
        <v/>
      </c>
      <c r="F996" s="6" t="str">
        <f>IF($A996="","",IFERROR(INDEX(CEPIdentifiedStudentsSummary!$C:$C,MATCH($C996,CEPIdentifiedStudentsSummary!$A:$A,0)),0))</f>
        <v/>
      </c>
      <c r="G996" s="5" t="str">
        <f t="shared" si="56"/>
        <v/>
      </c>
      <c r="H996" s="36" t="str">
        <f t="shared" si="54"/>
        <v/>
      </c>
      <c r="I996" s="36" t="str">
        <f t="shared" si="55"/>
        <v/>
      </c>
      <c r="J996" s="44" t="str">
        <f>IF(IFERROR(INDEX(NslpCepGroups!$E:$E,MATCH($C996,NslpCepGroups!$C:$C,0))="Special Assistance - CEP",FALSE),"X","")</f>
        <v/>
      </c>
      <c r="K996" s="42" t="str">
        <f>IF($A996="","",IF($J996="X",INDEX(NslpCepGroups!$H:$H,MATCH($C996,NslpCepGroups!$C:$C,0)),""))</f>
        <v/>
      </c>
      <c r="L996" s="42" t="str">
        <f>IF($A996="","",IF($J996="X",IF(INDEX(NslpCepGroups!$F:$F,MATCH($C996,NslpCepGroups!$C:$C,0))=0,"Indiv. site",INDEX(NslpCepGroups!$F:$F,MATCH($C996,NslpCepGroups!$C:$C,0))),""))</f>
        <v/>
      </c>
      <c r="M996" s="42" t="str">
        <f>IF($A996="","",IF($J996="X",INDEX(NslpCepGroups!$I:$I,MATCH($C996,NslpCepGroups!$C:$C,0)),""))</f>
        <v/>
      </c>
      <c r="N996" s="46"/>
    </row>
    <row r="997" spans="1:14" x14ac:dyDescent="0.25">
      <c r="A997" s="25"/>
      <c r="B997" s="30" t="str">
        <f>IF($A997="","",INDEX('LEA-District wide'!$B:$B,MATCH($A997,'LEA-District wide'!$A:$A,0)))</f>
        <v/>
      </c>
      <c r="C997" s="26"/>
      <c r="D997" s="26"/>
      <c r="E997" s="6" t="str">
        <f>IF($A997="","",IFERROR(INDEX(CEPIdentifiedStudentsSummary!$D:$D,MATCH($C997,CEPIdentifiedStudentsSummary!$A:$A,0)),0))</f>
        <v/>
      </c>
      <c r="F997" s="6" t="str">
        <f>IF($A997="","",IFERROR(INDEX(CEPIdentifiedStudentsSummary!$C:$C,MATCH($C997,CEPIdentifiedStudentsSummary!$A:$A,0)),0))</f>
        <v/>
      </c>
      <c r="G997" s="5" t="str">
        <f t="shared" si="56"/>
        <v/>
      </c>
      <c r="H997" s="36" t="str">
        <f t="shared" si="54"/>
        <v/>
      </c>
      <c r="I997" s="36" t="str">
        <f t="shared" si="55"/>
        <v/>
      </c>
      <c r="J997" s="44" t="str">
        <f>IF(IFERROR(INDEX(NslpCepGroups!$E:$E,MATCH($C997,NslpCepGroups!$C:$C,0))="Special Assistance - CEP",FALSE),"X","")</f>
        <v/>
      </c>
      <c r="K997" s="42" t="str">
        <f>IF($A997="","",IF($J997="X",INDEX(NslpCepGroups!$H:$H,MATCH($C997,NslpCepGroups!$C:$C,0)),""))</f>
        <v/>
      </c>
      <c r="L997" s="42" t="str">
        <f>IF($A997="","",IF($J997="X",IF(INDEX(NslpCepGroups!$F:$F,MATCH($C997,NslpCepGroups!$C:$C,0))=0,"Indiv. site",INDEX(NslpCepGroups!$F:$F,MATCH($C997,NslpCepGroups!$C:$C,0))),""))</f>
        <v/>
      </c>
      <c r="M997" s="42" t="str">
        <f>IF($A997="","",IF($J997="X",INDEX(NslpCepGroups!$I:$I,MATCH($C997,NslpCepGroups!$C:$C,0)),""))</f>
        <v/>
      </c>
      <c r="N997" s="46"/>
    </row>
    <row r="998" spans="1:14" x14ac:dyDescent="0.25">
      <c r="A998" s="25"/>
      <c r="B998" s="30" t="str">
        <f>IF($A998="","",INDEX('LEA-District wide'!$B:$B,MATCH($A998,'LEA-District wide'!$A:$A,0)))</f>
        <v/>
      </c>
      <c r="C998" s="26"/>
      <c r="D998" s="26"/>
      <c r="E998" s="6" t="str">
        <f>IF($A998="","",IFERROR(INDEX(CEPIdentifiedStudentsSummary!$D:$D,MATCH($C998,CEPIdentifiedStudentsSummary!$A:$A,0)),0))</f>
        <v/>
      </c>
      <c r="F998" s="6" t="str">
        <f>IF($A998="","",IFERROR(INDEX(CEPIdentifiedStudentsSummary!$C:$C,MATCH($C998,CEPIdentifiedStudentsSummary!$A:$A,0)),0))</f>
        <v/>
      </c>
      <c r="G998" s="5" t="str">
        <f t="shared" si="56"/>
        <v/>
      </c>
      <c r="H998" s="36" t="str">
        <f t="shared" si="54"/>
        <v/>
      </c>
      <c r="I998" s="36" t="str">
        <f t="shared" si="55"/>
        <v/>
      </c>
      <c r="J998" s="44" t="str">
        <f>IF(IFERROR(INDEX(NslpCepGroups!$E:$E,MATCH($C998,NslpCepGroups!$C:$C,0))="Special Assistance - CEP",FALSE),"X","")</f>
        <v/>
      </c>
      <c r="K998" s="42" t="str">
        <f>IF($A998="","",IF($J998="X",INDEX(NslpCepGroups!$H:$H,MATCH($C998,NslpCepGroups!$C:$C,0)),""))</f>
        <v/>
      </c>
      <c r="L998" s="42" t="str">
        <f>IF($A998="","",IF($J998="X",IF(INDEX(NslpCepGroups!$F:$F,MATCH($C998,NslpCepGroups!$C:$C,0))=0,"Indiv. site",INDEX(NslpCepGroups!$F:$F,MATCH($C998,NslpCepGroups!$C:$C,0))),""))</f>
        <v/>
      </c>
      <c r="M998" s="42" t="str">
        <f>IF($A998="","",IF($J998="X",INDEX(NslpCepGroups!$I:$I,MATCH($C998,NslpCepGroups!$C:$C,0)),""))</f>
        <v/>
      </c>
      <c r="N998" s="46"/>
    </row>
    <row r="999" spans="1:14" x14ac:dyDescent="0.25">
      <c r="A999" s="25"/>
      <c r="B999" s="30" t="str">
        <f>IF($A999="","",INDEX('LEA-District wide'!$B:$B,MATCH($A999,'LEA-District wide'!$A:$A,0)))</f>
        <v/>
      </c>
      <c r="C999" s="26"/>
      <c r="D999" s="26"/>
      <c r="E999" s="6" t="str">
        <f>IF($A999="","",IFERROR(INDEX(CEPIdentifiedStudentsSummary!$D:$D,MATCH($C999,CEPIdentifiedStudentsSummary!$A:$A,0)),0))</f>
        <v/>
      </c>
      <c r="F999" s="6" t="str">
        <f>IF($A999="","",IFERROR(INDEX(CEPIdentifiedStudentsSummary!$C:$C,MATCH($C999,CEPIdentifiedStudentsSummary!$A:$A,0)),0))</f>
        <v/>
      </c>
      <c r="G999" s="5" t="str">
        <f t="shared" si="56"/>
        <v/>
      </c>
      <c r="H999" s="36" t="str">
        <f t="shared" si="54"/>
        <v/>
      </c>
      <c r="I999" s="36" t="str">
        <f t="shared" si="55"/>
        <v/>
      </c>
      <c r="J999" s="44" t="str">
        <f>IF(IFERROR(INDEX(NslpCepGroups!$E:$E,MATCH($C999,NslpCepGroups!$C:$C,0))="Special Assistance - CEP",FALSE),"X","")</f>
        <v/>
      </c>
      <c r="K999" s="42" t="str">
        <f>IF($A999="","",IF($J999="X",INDEX(NslpCepGroups!$H:$H,MATCH($C999,NslpCepGroups!$C:$C,0)),""))</f>
        <v/>
      </c>
      <c r="L999" s="42" t="str">
        <f>IF($A999="","",IF($J999="X",IF(INDEX(NslpCepGroups!$F:$F,MATCH($C999,NslpCepGroups!$C:$C,0))=0,"Indiv. site",INDEX(NslpCepGroups!$F:$F,MATCH($C999,NslpCepGroups!$C:$C,0))),""))</f>
        <v/>
      </c>
      <c r="M999" s="42" t="str">
        <f>IF($A999="","",IF($J999="X",INDEX(NslpCepGroups!$I:$I,MATCH($C999,NslpCepGroups!$C:$C,0)),""))</f>
        <v/>
      </c>
      <c r="N999" s="46"/>
    </row>
    <row r="1000" spans="1:14" x14ac:dyDescent="0.25">
      <c r="A1000" s="25"/>
      <c r="B1000" s="30" t="str">
        <f>IF($A1000="","",INDEX('LEA-District wide'!$B:$B,MATCH($A1000,'LEA-District wide'!$A:$A,0)))</f>
        <v/>
      </c>
      <c r="C1000" s="26"/>
      <c r="D1000" s="26"/>
      <c r="E1000" s="6" t="str">
        <f>IF($A1000="","",IFERROR(INDEX(CEPIdentifiedStudentsSummary!$D:$D,MATCH($C1000,CEPIdentifiedStudentsSummary!$A:$A,0)),0))</f>
        <v/>
      </c>
      <c r="F1000" s="6" t="str">
        <f>IF($A1000="","",IFERROR(INDEX(CEPIdentifiedStudentsSummary!$C:$C,MATCH($C1000,CEPIdentifiedStudentsSummary!$A:$A,0)),0))</f>
        <v/>
      </c>
      <c r="G1000" s="5" t="str">
        <f t="shared" si="56"/>
        <v/>
      </c>
      <c r="H1000" s="36" t="str">
        <f t="shared" si="54"/>
        <v/>
      </c>
      <c r="I1000" s="36" t="str">
        <f t="shared" si="55"/>
        <v/>
      </c>
      <c r="J1000" s="44" t="str">
        <f>IF(IFERROR(INDEX(NslpCepGroups!$E:$E,MATCH($C1000,NslpCepGroups!$C:$C,0))="Special Assistance - CEP",FALSE),"X","")</f>
        <v/>
      </c>
      <c r="K1000" s="42" t="str">
        <f>IF($A1000="","",IF($J1000="X",INDEX(NslpCepGroups!$H:$H,MATCH($C1000,NslpCepGroups!$C:$C,0)),""))</f>
        <v/>
      </c>
      <c r="L1000" s="42" t="str">
        <f>IF($A1000="","",IF($J1000="X",IF(INDEX(NslpCepGroups!$F:$F,MATCH($C1000,NslpCepGroups!$C:$C,0))=0,"Indiv. site",INDEX(NslpCepGroups!$F:$F,MATCH($C1000,NslpCepGroups!$C:$C,0))),""))</f>
        <v/>
      </c>
      <c r="M1000" s="42" t="str">
        <f>IF($A1000="","",IF($J1000="X",INDEX(NslpCepGroups!$I:$I,MATCH($C1000,NslpCepGroups!$C:$C,0)),""))</f>
        <v/>
      </c>
      <c r="N1000" s="46"/>
    </row>
    <row r="1001" spans="1:14" x14ac:dyDescent="0.25">
      <c r="A1001" s="25"/>
      <c r="B1001" s="30" t="str">
        <f>IF($A1001="","",INDEX('LEA-District wide'!$B:$B,MATCH($A1001,'LEA-District wide'!$A:$A,0)))</f>
        <v/>
      </c>
      <c r="C1001" s="26"/>
      <c r="D1001" s="26"/>
      <c r="E1001" s="6" t="str">
        <f>IF($A1001="","",IFERROR(INDEX(CEPIdentifiedStudentsSummary!$D:$D,MATCH($C1001,CEPIdentifiedStudentsSummary!$A:$A,0)),0))</f>
        <v/>
      </c>
      <c r="F1001" s="6" t="str">
        <f>IF($A1001="","",IFERROR(INDEX(CEPIdentifiedStudentsSummary!$C:$C,MATCH($C1001,CEPIdentifiedStudentsSummary!$A:$A,0)),0))</f>
        <v/>
      </c>
      <c r="G1001" s="5" t="str">
        <f t="shared" si="56"/>
        <v/>
      </c>
      <c r="H1001" s="36" t="str">
        <f t="shared" si="54"/>
        <v/>
      </c>
      <c r="I1001" s="36" t="str">
        <f t="shared" si="55"/>
        <v/>
      </c>
      <c r="J1001" s="44" t="str">
        <f>IF(IFERROR(INDEX(NslpCepGroups!$E:$E,MATCH($C1001,NslpCepGroups!$C:$C,0))="Special Assistance - CEP",FALSE),"X","")</f>
        <v/>
      </c>
      <c r="K1001" s="42" t="str">
        <f>IF($A1001="","",IF($J1001="X",INDEX(NslpCepGroups!$H:$H,MATCH($C1001,NslpCepGroups!$C:$C,0)),""))</f>
        <v/>
      </c>
      <c r="L1001" s="42" t="str">
        <f>IF($A1001="","",IF($J1001="X",IF(INDEX(NslpCepGroups!$F:$F,MATCH($C1001,NslpCepGroups!$C:$C,0))=0,"Indiv. site",INDEX(NslpCepGroups!$F:$F,MATCH($C1001,NslpCepGroups!$C:$C,0))),""))</f>
        <v/>
      </c>
      <c r="M1001" s="42" t="str">
        <f>IF($A1001="","",IF($J1001="X",INDEX(NslpCepGroups!$I:$I,MATCH($C1001,NslpCepGroups!$C:$C,0)),""))</f>
        <v/>
      </c>
      <c r="N1001" s="46"/>
    </row>
  </sheetData>
  <sheetProtection sheet="1" objects="1" scenarios="1" sort="0" autoFilter="0"/>
  <autoFilter ref="A1:N1001" xr:uid="{A5B80A9A-8C07-4D24-AE13-7D59B6E2F434}">
    <sortState xmlns:xlrd2="http://schemas.microsoft.com/office/spreadsheetml/2017/richdata2" ref="A2:N457">
      <sortCondition ref="B2:B457"/>
      <sortCondition ref="D2:D457"/>
    </sortState>
  </autoFilter>
  <sortState xmlns:xlrd2="http://schemas.microsoft.com/office/spreadsheetml/2017/richdata2" ref="A9:N88">
    <sortCondition ref="D9:D88"/>
  </sortState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72C6-8E5E-4C12-8B53-3B9D1B28476D}">
  <dimension ref="A1:I403"/>
  <sheetViews>
    <sheetView workbookViewId="0">
      <selection activeCell="G5" sqref="G5"/>
    </sheetView>
  </sheetViews>
  <sheetFormatPr defaultRowHeight="15" x14ac:dyDescent="0.25"/>
  <cols>
    <col min="1" max="1" width="9.140625" style="1"/>
    <col min="2" max="2" width="40.7109375" style="1" bestFit="1" customWidth="1"/>
    <col min="3" max="7" width="9.140625" style="1"/>
    <col min="8" max="9" width="16.7109375" style="1" customWidth="1"/>
    <col min="10" max="16384" width="9.140625" style="1"/>
  </cols>
  <sheetData>
    <row r="1" spans="1:9" x14ac:dyDescent="0.25">
      <c r="A1" s="1" t="s">
        <v>775</v>
      </c>
      <c r="B1" s="1" t="s">
        <v>774</v>
      </c>
      <c r="C1" s="1" t="s">
        <v>773</v>
      </c>
      <c r="D1" s="1" t="s">
        <v>772</v>
      </c>
      <c r="E1" s="1" t="s">
        <v>771</v>
      </c>
      <c r="F1" s="1" t="s">
        <v>770</v>
      </c>
      <c r="G1" s="1" t="s">
        <v>769</v>
      </c>
      <c r="H1" s="1" t="s">
        <v>784</v>
      </c>
      <c r="I1" s="1" t="s">
        <v>785</v>
      </c>
    </row>
    <row r="2" spans="1:9" x14ac:dyDescent="0.25">
      <c r="A2" s="1">
        <v>3</v>
      </c>
      <c r="B2" s="1" t="s">
        <v>768</v>
      </c>
      <c r="C2" s="1">
        <v>30010</v>
      </c>
      <c r="D2" s="1" t="s">
        <v>389</v>
      </c>
      <c r="E2" s="1" t="s">
        <v>687</v>
      </c>
      <c r="F2" s="1" t="s">
        <v>691</v>
      </c>
      <c r="G2" s="1">
        <v>2022</v>
      </c>
      <c r="H2" s="1" t="str">
        <f>IF(G2="","",G2-1&amp;" - "&amp;G2)</f>
        <v>2021 - 2022</v>
      </c>
      <c r="I2" s="1" t="str">
        <f>IF(G2="","",G2+2&amp;" - "&amp;G2+3)</f>
        <v>2024 - 2025</v>
      </c>
    </row>
    <row r="3" spans="1:9" x14ac:dyDescent="0.25">
      <c r="A3" s="1">
        <v>3</v>
      </c>
      <c r="B3" s="1" t="s">
        <v>768</v>
      </c>
      <c r="C3" s="1">
        <v>30020</v>
      </c>
      <c r="D3" s="1" t="s">
        <v>390</v>
      </c>
      <c r="E3" s="1" t="s">
        <v>687</v>
      </c>
      <c r="F3" s="1" t="s">
        <v>691</v>
      </c>
      <c r="G3" s="1">
        <v>2022</v>
      </c>
      <c r="H3" s="1" t="str">
        <f t="shared" ref="H3:H66" si="0">IF(G3="","",G3-1&amp;" - "&amp;G3)</f>
        <v>2021 - 2022</v>
      </c>
      <c r="I3" s="1" t="str">
        <f t="shared" ref="I3:I45" si="1">IF(G3="","",G3+2&amp;" - "&amp;G3+3)</f>
        <v>2024 - 2025</v>
      </c>
    </row>
    <row r="4" spans="1:9" x14ac:dyDescent="0.25">
      <c r="A4" s="1">
        <v>3</v>
      </c>
      <c r="B4" s="1" t="s">
        <v>768</v>
      </c>
      <c r="C4" s="1">
        <v>30030</v>
      </c>
      <c r="D4" s="1" t="s">
        <v>391</v>
      </c>
      <c r="E4" s="1" t="s">
        <v>687</v>
      </c>
      <c r="F4" s="1" t="s">
        <v>691</v>
      </c>
      <c r="G4" s="1">
        <v>2022</v>
      </c>
      <c r="H4" s="1" t="str">
        <f t="shared" si="0"/>
        <v>2021 - 2022</v>
      </c>
      <c r="I4" s="1" t="str">
        <f t="shared" si="1"/>
        <v>2024 - 2025</v>
      </c>
    </row>
    <row r="5" spans="1:9" x14ac:dyDescent="0.25">
      <c r="A5" s="1">
        <v>3</v>
      </c>
      <c r="B5" s="1" t="s">
        <v>768</v>
      </c>
      <c r="C5" s="1">
        <v>30050</v>
      </c>
      <c r="D5" s="1" t="s">
        <v>8</v>
      </c>
      <c r="E5" s="1" t="s">
        <v>687</v>
      </c>
      <c r="F5" s="1" t="s">
        <v>691</v>
      </c>
      <c r="G5" s="1">
        <v>2022</v>
      </c>
      <c r="H5" s="1" t="str">
        <f t="shared" si="0"/>
        <v>2021 - 2022</v>
      </c>
      <c r="I5" s="1" t="str">
        <f t="shared" si="1"/>
        <v>2024 - 2025</v>
      </c>
    </row>
    <row r="6" spans="1:9" x14ac:dyDescent="0.25">
      <c r="A6" s="1">
        <v>3</v>
      </c>
      <c r="B6" s="1" t="s">
        <v>768</v>
      </c>
      <c r="C6" s="1">
        <v>30070</v>
      </c>
      <c r="D6" s="1" t="s">
        <v>9</v>
      </c>
      <c r="E6" s="1" t="s">
        <v>687</v>
      </c>
      <c r="F6" s="1" t="s">
        <v>691</v>
      </c>
      <c r="G6" s="1">
        <v>2022</v>
      </c>
      <c r="H6" s="1" t="str">
        <f t="shared" si="0"/>
        <v>2021 - 2022</v>
      </c>
      <c r="I6" s="1" t="str">
        <f t="shared" si="1"/>
        <v>2024 - 2025</v>
      </c>
    </row>
    <row r="7" spans="1:9" x14ac:dyDescent="0.25">
      <c r="A7" s="1">
        <v>3</v>
      </c>
      <c r="B7" s="1" t="s">
        <v>768</v>
      </c>
      <c r="C7" s="1">
        <v>30060</v>
      </c>
      <c r="D7" s="1" t="s">
        <v>393</v>
      </c>
      <c r="E7" s="1" t="s">
        <v>687</v>
      </c>
      <c r="F7" s="1" t="s">
        <v>691</v>
      </c>
      <c r="G7" s="1">
        <v>2022</v>
      </c>
      <c r="H7" s="1" t="str">
        <f t="shared" si="0"/>
        <v>2021 - 2022</v>
      </c>
      <c r="I7" s="1" t="str">
        <f t="shared" si="1"/>
        <v>2024 - 2025</v>
      </c>
    </row>
    <row r="8" spans="1:9" x14ac:dyDescent="0.25">
      <c r="A8" s="1">
        <v>3</v>
      </c>
      <c r="B8" s="1" t="s">
        <v>768</v>
      </c>
      <c r="C8" s="1">
        <v>30040</v>
      </c>
      <c r="D8" s="1" t="s">
        <v>392</v>
      </c>
      <c r="E8" s="1" t="s">
        <v>687</v>
      </c>
      <c r="F8" s="1" t="s">
        <v>691</v>
      </c>
      <c r="G8" s="1">
        <v>2022</v>
      </c>
      <c r="H8" s="1" t="str">
        <f t="shared" si="0"/>
        <v>2021 - 2022</v>
      </c>
      <c r="I8" s="1" t="str">
        <f t="shared" si="1"/>
        <v>2024 - 2025</v>
      </c>
    </row>
    <row r="9" spans="1:9" x14ac:dyDescent="0.25">
      <c r="A9" s="1">
        <v>5</v>
      </c>
      <c r="B9" s="1" t="s">
        <v>763</v>
      </c>
      <c r="C9" s="1">
        <v>50010</v>
      </c>
      <c r="D9" s="1" t="s">
        <v>10</v>
      </c>
      <c r="E9" s="1" t="s">
        <v>687</v>
      </c>
      <c r="F9" s="1" t="s">
        <v>764</v>
      </c>
      <c r="G9" s="1">
        <v>2023</v>
      </c>
      <c r="H9" s="1" t="str">
        <f t="shared" si="0"/>
        <v>2022 - 2023</v>
      </c>
      <c r="I9" s="1" t="str">
        <f t="shared" si="1"/>
        <v>2025 - 2026</v>
      </c>
    </row>
    <row r="10" spans="1:9" x14ac:dyDescent="0.25">
      <c r="A10" s="1">
        <v>5</v>
      </c>
      <c r="B10" s="1" t="s">
        <v>763</v>
      </c>
      <c r="C10" s="1">
        <v>50020</v>
      </c>
      <c r="D10" s="1" t="s">
        <v>11</v>
      </c>
      <c r="E10" s="1" t="s">
        <v>687</v>
      </c>
      <c r="F10" s="1" t="s">
        <v>691</v>
      </c>
      <c r="G10" s="1">
        <v>2023</v>
      </c>
      <c r="H10" s="1" t="str">
        <f t="shared" si="0"/>
        <v>2022 - 2023</v>
      </c>
      <c r="I10" s="1" t="str">
        <f t="shared" si="1"/>
        <v>2025 - 2026</v>
      </c>
    </row>
    <row r="11" spans="1:9" x14ac:dyDescent="0.25">
      <c r="A11" s="1">
        <v>5</v>
      </c>
      <c r="B11" s="1" t="s">
        <v>763</v>
      </c>
      <c r="C11" s="1">
        <v>59100</v>
      </c>
      <c r="D11" s="1" t="s">
        <v>80</v>
      </c>
      <c r="E11" s="1" t="s">
        <v>687</v>
      </c>
      <c r="F11" s="1" t="s">
        <v>712</v>
      </c>
      <c r="G11" s="1">
        <v>2023</v>
      </c>
      <c r="H11" s="1" t="str">
        <f t="shared" si="0"/>
        <v>2022 - 2023</v>
      </c>
      <c r="I11" s="1" t="str">
        <f t="shared" si="1"/>
        <v>2025 - 2026</v>
      </c>
    </row>
    <row r="12" spans="1:9" x14ac:dyDescent="0.25">
      <c r="A12" s="1">
        <v>5</v>
      </c>
      <c r="B12" s="1" t="s">
        <v>763</v>
      </c>
      <c r="C12" s="1">
        <v>51000</v>
      </c>
      <c r="D12" s="1" t="s">
        <v>69</v>
      </c>
      <c r="E12" s="1" t="s">
        <v>693</v>
      </c>
      <c r="H12" s="1" t="str">
        <f t="shared" si="0"/>
        <v/>
      </c>
      <c r="I12" s="1" t="str">
        <f t="shared" si="1"/>
        <v/>
      </c>
    </row>
    <row r="13" spans="1:9" x14ac:dyDescent="0.25">
      <c r="A13" s="1">
        <v>5</v>
      </c>
      <c r="B13" s="1" t="s">
        <v>763</v>
      </c>
      <c r="C13" s="1">
        <v>50240</v>
      </c>
      <c r="D13" s="1" t="s">
        <v>27</v>
      </c>
      <c r="E13" s="1" t="s">
        <v>693</v>
      </c>
      <c r="H13" s="1" t="str">
        <f t="shared" si="0"/>
        <v/>
      </c>
      <c r="I13" s="1" t="str">
        <f t="shared" si="1"/>
        <v/>
      </c>
    </row>
    <row r="14" spans="1:9" x14ac:dyDescent="0.25">
      <c r="A14" s="1">
        <v>5</v>
      </c>
      <c r="B14" s="1" t="s">
        <v>763</v>
      </c>
      <c r="C14" s="1">
        <v>50050</v>
      </c>
      <c r="D14" s="1" t="s">
        <v>13</v>
      </c>
      <c r="E14" s="1" t="s">
        <v>687</v>
      </c>
      <c r="F14" s="1" t="s">
        <v>689</v>
      </c>
      <c r="G14" s="1">
        <v>2023</v>
      </c>
      <c r="H14" s="1" t="str">
        <f t="shared" si="0"/>
        <v>2022 - 2023</v>
      </c>
      <c r="I14" s="1" t="str">
        <f t="shared" si="1"/>
        <v>2025 - 2026</v>
      </c>
    </row>
    <row r="15" spans="1:9" x14ac:dyDescent="0.25">
      <c r="A15" s="1">
        <v>5</v>
      </c>
      <c r="B15" s="1" t="s">
        <v>763</v>
      </c>
      <c r="C15" s="1">
        <v>50060</v>
      </c>
      <c r="D15" s="1" t="s">
        <v>14</v>
      </c>
      <c r="E15" s="1" t="s">
        <v>687</v>
      </c>
      <c r="F15" s="1" t="s">
        <v>712</v>
      </c>
      <c r="G15" s="1">
        <v>2023</v>
      </c>
      <c r="H15" s="1" t="str">
        <f t="shared" si="0"/>
        <v>2022 - 2023</v>
      </c>
      <c r="I15" s="1" t="str">
        <f t="shared" si="1"/>
        <v>2025 - 2026</v>
      </c>
    </row>
    <row r="16" spans="1:9" x14ac:dyDescent="0.25">
      <c r="A16" s="1">
        <v>5</v>
      </c>
      <c r="B16" s="1" t="s">
        <v>763</v>
      </c>
      <c r="C16" s="1">
        <v>50800</v>
      </c>
      <c r="D16" s="1" t="s">
        <v>60</v>
      </c>
      <c r="E16" s="1" t="s">
        <v>693</v>
      </c>
      <c r="H16" s="1" t="str">
        <f t="shared" si="0"/>
        <v/>
      </c>
      <c r="I16" s="1" t="str">
        <f t="shared" si="1"/>
        <v/>
      </c>
    </row>
    <row r="17" spans="1:9" x14ac:dyDescent="0.25">
      <c r="A17" s="1">
        <v>5</v>
      </c>
      <c r="B17" s="1" t="s">
        <v>763</v>
      </c>
      <c r="C17" s="1">
        <v>50820</v>
      </c>
      <c r="D17" s="1" t="s">
        <v>62</v>
      </c>
      <c r="E17" s="1" t="s">
        <v>693</v>
      </c>
      <c r="H17" s="1" t="str">
        <f t="shared" si="0"/>
        <v/>
      </c>
      <c r="I17" s="1" t="str">
        <f t="shared" si="1"/>
        <v/>
      </c>
    </row>
    <row r="18" spans="1:9" x14ac:dyDescent="0.25">
      <c r="A18" s="1">
        <v>5</v>
      </c>
      <c r="B18" s="1" t="s">
        <v>763</v>
      </c>
      <c r="C18" s="1">
        <v>57100</v>
      </c>
      <c r="D18" s="1" t="s">
        <v>376</v>
      </c>
      <c r="E18" s="1" t="s">
        <v>687</v>
      </c>
      <c r="F18" s="1" t="s">
        <v>762</v>
      </c>
      <c r="G18" s="1">
        <v>2020</v>
      </c>
      <c r="H18" s="1" t="str">
        <f t="shared" si="0"/>
        <v>2019 - 2020</v>
      </c>
      <c r="I18" s="1" t="str">
        <f t="shared" si="1"/>
        <v>2022 - 2023</v>
      </c>
    </row>
    <row r="19" spans="1:9" x14ac:dyDescent="0.25">
      <c r="A19" s="1">
        <v>5</v>
      </c>
      <c r="B19" s="1" t="s">
        <v>763</v>
      </c>
      <c r="C19" s="1">
        <v>50220</v>
      </c>
      <c r="D19" s="1" t="s">
        <v>396</v>
      </c>
      <c r="E19" s="1" t="s">
        <v>687</v>
      </c>
      <c r="F19" s="1" t="s">
        <v>691</v>
      </c>
      <c r="G19" s="1">
        <v>2023</v>
      </c>
      <c r="H19" s="1" t="str">
        <f t="shared" si="0"/>
        <v>2022 - 2023</v>
      </c>
      <c r="I19" s="1" t="str">
        <f t="shared" si="1"/>
        <v>2025 - 2026</v>
      </c>
    </row>
    <row r="20" spans="1:9" x14ac:dyDescent="0.25">
      <c r="A20" s="1">
        <v>5</v>
      </c>
      <c r="B20" s="1" t="s">
        <v>763</v>
      </c>
      <c r="C20" s="1">
        <v>50070</v>
      </c>
      <c r="D20" s="1" t="s">
        <v>15</v>
      </c>
      <c r="E20" s="1" t="s">
        <v>693</v>
      </c>
      <c r="H20" s="1" t="str">
        <f t="shared" si="0"/>
        <v/>
      </c>
      <c r="I20" s="1" t="str">
        <f t="shared" si="1"/>
        <v/>
      </c>
    </row>
    <row r="21" spans="1:9" x14ac:dyDescent="0.25">
      <c r="A21" s="1">
        <v>5</v>
      </c>
      <c r="B21" s="1" t="s">
        <v>763</v>
      </c>
      <c r="C21" s="1">
        <v>50970</v>
      </c>
      <c r="D21" s="1" t="s">
        <v>67</v>
      </c>
      <c r="E21" s="1" t="s">
        <v>693</v>
      </c>
      <c r="H21" s="1" t="str">
        <f t="shared" si="0"/>
        <v/>
      </c>
      <c r="I21" s="1" t="str">
        <f t="shared" si="1"/>
        <v/>
      </c>
    </row>
    <row r="22" spans="1:9" x14ac:dyDescent="0.25">
      <c r="A22" s="1">
        <v>5</v>
      </c>
      <c r="B22" s="1" t="s">
        <v>763</v>
      </c>
      <c r="C22" s="1">
        <v>50080</v>
      </c>
      <c r="D22" s="1" t="s">
        <v>16</v>
      </c>
      <c r="E22" s="1" t="s">
        <v>693</v>
      </c>
      <c r="H22" s="1" t="str">
        <f t="shared" si="0"/>
        <v/>
      </c>
      <c r="I22" s="1" t="str">
        <f t="shared" si="1"/>
        <v/>
      </c>
    </row>
    <row r="23" spans="1:9" x14ac:dyDescent="0.25">
      <c r="A23" s="1">
        <v>5</v>
      </c>
      <c r="B23" s="1" t="s">
        <v>763</v>
      </c>
      <c r="C23" s="1">
        <v>50100</v>
      </c>
      <c r="D23" s="1" t="s">
        <v>17</v>
      </c>
      <c r="E23" s="1" t="s">
        <v>687</v>
      </c>
      <c r="F23" s="1" t="s">
        <v>764</v>
      </c>
      <c r="G23" s="1">
        <v>2023</v>
      </c>
      <c r="H23" s="1" t="str">
        <f t="shared" si="0"/>
        <v>2022 - 2023</v>
      </c>
      <c r="I23" s="1" t="str">
        <f t="shared" si="1"/>
        <v>2025 - 2026</v>
      </c>
    </row>
    <row r="24" spans="1:9" x14ac:dyDescent="0.25">
      <c r="A24" s="1">
        <v>5</v>
      </c>
      <c r="B24" s="1" t="s">
        <v>763</v>
      </c>
      <c r="C24" s="1">
        <v>50110</v>
      </c>
      <c r="D24" s="1" t="s">
        <v>18</v>
      </c>
      <c r="E24" s="1" t="s">
        <v>687</v>
      </c>
      <c r="F24" s="1" t="s">
        <v>689</v>
      </c>
      <c r="G24" s="1">
        <v>2023</v>
      </c>
      <c r="H24" s="1" t="str">
        <f t="shared" si="0"/>
        <v>2022 - 2023</v>
      </c>
      <c r="I24" s="1" t="str">
        <f t="shared" si="1"/>
        <v>2025 - 2026</v>
      </c>
    </row>
    <row r="25" spans="1:9" x14ac:dyDescent="0.25">
      <c r="A25" s="1">
        <v>5</v>
      </c>
      <c r="B25" s="1" t="s">
        <v>763</v>
      </c>
      <c r="C25" s="1">
        <v>50120</v>
      </c>
      <c r="D25" s="1" t="s">
        <v>19</v>
      </c>
      <c r="E25" s="1" t="s">
        <v>687</v>
      </c>
      <c r="F25" s="1" t="s">
        <v>712</v>
      </c>
      <c r="G25" s="1">
        <v>2023</v>
      </c>
      <c r="H25" s="1" t="str">
        <f t="shared" si="0"/>
        <v>2022 - 2023</v>
      </c>
      <c r="I25" s="1" t="str">
        <f t="shared" si="1"/>
        <v>2025 - 2026</v>
      </c>
    </row>
    <row r="26" spans="1:9" x14ac:dyDescent="0.25">
      <c r="A26" s="1">
        <v>5</v>
      </c>
      <c r="B26" s="1" t="s">
        <v>763</v>
      </c>
      <c r="C26" s="1">
        <v>50130</v>
      </c>
      <c r="D26" s="1" t="s">
        <v>20</v>
      </c>
      <c r="E26" s="1" t="s">
        <v>693</v>
      </c>
      <c r="H26" s="1" t="str">
        <f t="shared" si="0"/>
        <v/>
      </c>
      <c r="I26" s="1" t="str">
        <f t="shared" si="1"/>
        <v/>
      </c>
    </row>
    <row r="27" spans="1:9" x14ac:dyDescent="0.25">
      <c r="A27" s="1">
        <v>5</v>
      </c>
      <c r="B27" s="1" t="s">
        <v>763</v>
      </c>
      <c r="C27" s="1">
        <v>50150</v>
      </c>
      <c r="D27" s="1" t="s">
        <v>370</v>
      </c>
      <c r="E27" s="1" t="s">
        <v>693</v>
      </c>
      <c r="H27" s="1" t="str">
        <f t="shared" si="0"/>
        <v/>
      </c>
      <c r="I27" s="1" t="str">
        <f t="shared" si="1"/>
        <v/>
      </c>
    </row>
    <row r="28" spans="1:9" x14ac:dyDescent="0.25">
      <c r="A28" s="1">
        <v>5</v>
      </c>
      <c r="B28" s="1" t="s">
        <v>763</v>
      </c>
      <c r="C28" s="1">
        <v>50160</v>
      </c>
      <c r="D28" s="1" t="s">
        <v>371</v>
      </c>
      <c r="E28" s="1" t="s">
        <v>693</v>
      </c>
      <c r="H28" s="1" t="str">
        <f t="shared" si="0"/>
        <v/>
      </c>
      <c r="I28" s="1" t="str">
        <f t="shared" si="1"/>
        <v/>
      </c>
    </row>
    <row r="29" spans="1:9" x14ac:dyDescent="0.25">
      <c r="A29" s="1">
        <v>5</v>
      </c>
      <c r="B29" s="1" t="s">
        <v>763</v>
      </c>
      <c r="C29" s="1">
        <v>50560</v>
      </c>
      <c r="D29" s="1" t="s">
        <v>42</v>
      </c>
      <c r="E29" s="1" t="s">
        <v>687</v>
      </c>
      <c r="F29" s="1" t="s">
        <v>691</v>
      </c>
      <c r="G29" s="1">
        <v>2023</v>
      </c>
      <c r="H29" s="1" t="str">
        <f t="shared" si="0"/>
        <v>2022 - 2023</v>
      </c>
      <c r="I29" s="1" t="str">
        <f t="shared" si="1"/>
        <v>2025 - 2026</v>
      </c>
    </row>
    <row r="30" spans="1:9" x14ac:dyDescent="0.25">
      <c r="A30" s="1">
        <v>5</v>
      </c>
      <c r="B30" s="1" t="s">
        <v>763</v>
      </c>
      <c r="C30" s="1">
        <v>50170</v>
      </c>
      <c r="D30" s="1" t="s">
        <v>22</v>
      </c>
      <c r="E30" s="1" t="s">
        <v>687</v>
      </c>
      <c r="F30" s="1" t="s">
        <v>762</v>
      </c>
      <c r="G30" s="1">
        <v>2020</v>
      </c>
      <c r="H30" s="1" t="str">
        <f t="shared" si="0"/>
        <v>2019 - 2020</v>
      </c>
      <c r="I30" s="1" t="str">
        <f t="shared" si="1"/>
        <v>2022 - 2023</v>
      </c>
    </row>
    <row r="31" spans="1:9" x14ac:dyDescent="0.25">
      <c r="A31" s="1">
        <v>5</v>
      </c>
      <c r="B31" s="1" t="s">
        <v>763</v>
      </c>
      <c r="C31" s="1">
        <v>50180</v>
      </c>
      <c r="D31" s="1" t="s">
        <v>23</v>
      </c>
      <c r="E31" s="1" t="s">
        <v>687</v>
      </c>
      <c r="F31" s="1" t="s">
        <v>712</v>
      </c>
      <c r="G31" s="1">
        <v>2023</v>
      </c>
      <c r="H31" s="1" t="str">
        <f t="shared" si="0"/>
        <v>2022 - 2023</v>
      </c>
      <c r="I31" s="1" t="str">
        <f t="shared" si="1"/>
        <v>2025 - 2026</v>
      </c>
    </row>
    <row r="32" spans="1:9" x14ac:dyDescent="0.25">
      <c r="A32" s="1">
        <v>5</v>
      </c>
      <c r="B32" s="1" t="s">
        <v>763</v>
      </c>
      <c r="C32" s="1">
        <v>50190</v>
      </c>
      <c r="D32" s="1" t="s">
        <v>109</v>
      </c>
      <c r="E32" s="1" t="s">
        <v>693</v>
      </c>
      <c r="H32" s="1" t="str">
        <f t="shared" si="0"/>
        <v/>
      </c>
      <c r="I32" s="1" t="str">
        <f t="shared" si="1"/>
        <v/>
      </c>
    </row>
    <row r="33" spans="1:9" x14ac:dyDescent="0.25">
      <c r="A33" s="1">
        <v>5</v>
      </c>
      <c r="B33" s="1" t="s">
        <v>763</v>
      </c>
      <c r="C33" s="1">
        <v>50200</v>
      </c>
      <c r="D33" s="1" t="s">
        <v>25</v>
      </c>
      <c r="E33" s="1" t="s">
        <v>693</v>
      </c>
      <c r="H33" s="1" t="str">
        <f t="shared" si="0"/>
        <v/>
      </c>
      <c r="I33" s="1" t="str">
        <f t="shared" si="1"/>
        <v/>
      </c>
    </row>
    <row r="34" spans="1:9" x14ac:dyDescent="0.25">
      <c r="A34" s="1">
        <v>5</v>
      </c>
      <c r="B34" s="1" t="s">
        <v>763</v>
      </c>
      <c r="C34" s="1">
        <v>50210</v>
      </c>
      <c r="D34" s="1" t="s">
        <v>767</v>
      </c>
      <c r="E34" s="1" t="s">
        <v>693</v>
      </c>
      <c r="H34" s="1" t="str">
        <f t="shared" si="0"/>
        <v/>
      </c>
      <c r="I34" s="1" t="str">
        <f t="shared" si="1"/>
        <v/>
      </c>
    </row>
    <row r="35" spans="1:9" x14ac:dyDescent="0.25">
      <c r="A35" s="1">
        <v>5</v>
      </c>
      <c r="B35" s="1" t="s">
        <v>763</v>
      </c>
      <c r="C35" s="1">
        <v>51130</v>
      </c>
      <c r="D35" s="1" t="s">
        <v>77</v>
      </c>
      <c r="E35" s="1" t="s">
        <v>693</v>
      </c>
      <c r="H35" s="1" t="str">
        <f t="shared" si="0"/>
        <v/>
      </c>
      <c r="I35" s="1" t="str">
        <f t="shared" si="1"/>
        <v/>
      </c>
    </row>
    <row r="36" spans="1:9" x14ac:dyDescent="0.25">
      <c r="A36" s="1">
        <v>5</v>
      </c>
      <c r="B36" s="1" t="s">
        <v>763</v>
      </c>
      <c r="C36" s="1">
        <v>50300</v>
      </c>
      <c r="D36" s="1" t="s">
        <v>766</v>
      </c>
      <c r="E36" s="1" t="s">
        <v>687</v>
      </c>
      <c r="F36" s="1" t="s">
        <v>691</v>
      </c>
      <c r="G36" s="1">
        <v>2023</v>
      </c>
      <c r="H36" s="1" t="str">
        <f t="shared" si="0"/>
        <v>2022 - 2023</v>
      </c>
      <c r="I36" s="1" t="str">
        <f t="shared" si="1"/>
        <v>2025 - 2026</v>
      </c>
    </row>
    <row r="37" spans="1:9" x14ac:dyDescent="0.25">
      <c r="A37" s="1">
        <v>5</v>
      </c>
      <c r="B37" s="1" t="s">
        <v>763</v>
      </c>
      <c r="C37" s="1">
        <v>50880</v>
      </c>
      <c r="D37" s="1" t="s">
        <v>64</v>
      </c>
      <c r="E37" s="1" t="s">
        <v>693</v>
      </c>
      <c r="H37" s="1" t="str">
        <f t="shared" si="0"/>
        <v/>
      </c>
      <c r="I37" s="1" t="str">
        <f t="shared" si="1"/>
        <v/>
      </c>
    </row>
    <row r="38" spans="1:9" x14ac:dyDescent="0.25">
      <c r="A38" s="1">
        <v>5</v>
      </c>
      <c r="B38" s="1" t="s">
        <v>763</v>
      </c>
      <c r="C38" s="1">
        <v>50360</v>
      </c>
      <c r="D38" s="1" t="s">
        <v>29</v>
      </c>
      <c r="E38" s="1" t="s">
        <v>693</v>
      </c>
      <c r="H38" s="1" t="str">
        <f t="shared" si="0"/>
        <v/>
      </c>
      <c r="I38" s="1" t="str">
        <f t="shared" si="1"/>
        <v/>
      </c>
    </row>
    <row r="39" spans="1:9" x14ac:dyDescent="0.25">
      <c r="A39" s="1">
        <v>5</v>
      </c>
      <c r="B39" s="1" t="s">
        <v>763</v>
      </c>
      <c r="C39" s="1">
        <v>50370</v>
      </c>
      <c r="D39" s="1" t="s">
        <v>30</v>
      </c>
      <c r="E39" s="1" t="s">
        <v>687</v>
      </c>
      <c r="F39" s="1" t="s">
        <v>762</v>
      </c>
      <c r="G39" s="1">
        <v>2020</v>
      </c>
      <c r="H39" s="1" t="str">
        <f t="shared" si="0"/>
        <v>2019 - 2020</v>
      </c>
      <c r="I39" s="1" t="str">
        <f t="shared" si="1"/>
        <v>2022 - 2023</v>
      </c>
    </row>
    <row r="40" spans="1:9" x14ac:dyDescent="0.25">
      <c r="A40" s="1">
        <v>5</v>
      </c>
      <c r="B40" s="1" t="s">
        <v>763</v>
      </c>
      <c r="C40" s="1">
        <v>51050</v>
      </c>
      <c r="D40" s="1" t="s">
        <v>74</v>
      </c>
      <c r="E40" s="1" t="s">
        <v>693</v>
      </c>
      <c r="H40" s="1" t="str">
        <f t="shared" si="0"/>
        <v/>
      </c>
      <c r="I40" s="1" t="str">
        <f t="shared" si="1"/>
        <v/>
      </c>
    </row>
    <row r="41" spans="1:9" x14ac:dyDescent="0.25">
      <c r="A41" s="1">
        <v>5</v>
      </c>
      <c r="B41" s="1" t="s">
        <v>763</v>
      </c>
      <c r="C41" s="1">
        <v>50380</v>
      </c>
      <c r="D41" s="1" t="s">
        <v>31</v>
      </c>
      <c r="E41" s="1" t="s">
        <v>687</v>
      </c>
      <c r="F41" s="1" t="s">
        <v>762</v>
      </c>
      <c r="G41" s="1">
        <v>2020</v>
      </c>
      <c r="H41" s="1" t="str">
        <f t="shared" si="0"/>
        <v>2019 - 2020</v>
      </c>
      <c r="I41" s="1" t="str">
        <f t="shared" si="1"/>
        <v>2022 - 2023</v>
      </c>
    </row>
    <row r="42" spans="1:9" x14ac:dyDescent="0.25">
      <c r="A42" s="1">
        <v>5</v>
      </c>
      <c r="B42" s="1" t="s">
        <v>763</v>
      </c>
      <c r="C42" s="1">
        <v>50140</v>
      </c>
      <c r="D42" s="1" t="s">
        <v>21</v>
      </c>
      <c r="E42" s="1" t="s">
        <v>693</v>
      </c>
      <c r="H42" s="1" t="str">
        <f t="shared" si="0"/>
        <v/>
      </c>
      <c r="I42" s="1" t="str">
        <f t="shared" si="1"/>
        <v/>
      </c>
    </row>
    <row r="43" spans="1:9" x14ac:dyDescent="0.25">
      <c r="A43" s="1">
        <v>5</v>
      </c>
      <c r="B43" s="1" t="s">
        <v>763</v>
      </c>
      <c r="C43" s="1">
        <v>50870</v>
      </c>
      <c r="D43" s="1" t="s">
        <v>63</v>
      </c>
      <c r="E43" s="1" t="s">
        <v>693</v>
      </c>
      <c r="H43" s="1" t="str">
        <f t="shared" si="0"/>
        <v/>
      </c>
      <c r="I43" s="1" t="str">
        <f t="shared" si="1"/>
        <v/>
      </c>
    </row>
    <row r="44" spans="1:9" x14ac:dyDescent="0.25">
      <c r="A44" s="1">
        <v>5</v>
      </c>
      <c r="B44" s="1" t="s">
        <v>763</v>
      </c>
      <c r="C44" s="1">
        <v>50400</v>
      </c>
      <c r="D44" s="1" t="s">
        <v>32</v>
      </c>
      <c r="E44" s="1" t="s">
        <v>693</v>
      </c>
      <c r="H44" s="1" t="str">
        <f t="shared" si="0"/>
        <v/>
      </c>
      <c r="I44" s="1" t="str">
        <f t="shared" si="1"/>
        <v/>
      </c>
    </row>
    <row r="45" spans="1:9" x14ac:dyDescent="0.25">
      <c r="A45" s="1">
        <v>5</v>
      </c>
      <c r="B45" s="1" t="s">
        <v>763</v>
      </c>
      <c r="C45" s="1">
        <v>50420</v>
      </c>
      <c r="D45" s="1" t="s">
        <v>33</v>
      </c>
      <c r="E45" s="1" t="s">
        <v>693</v>
      </c>
      <c r="H45" s="1" t="str">
        <f t="shared" si="0"/>
        <v/>
      </c>
      <c r="I45" s="1" t="str">
        <f t="shared" si="1"/>
        <v/>
      </c>
    </row>
    <row r="46" spans="1:9" x14ac:dyDescent="0.25">
      <c r="A46" s="1">
        <v>5</v>
      </c>
      <c r="B46" s="1" t="s">
        <v>763</v>
      </c>
      <c r="C46" s="1">
        <v>50430</v>
      </c>
      <c r="D46" s="1" t="s">
        <v>34</v>
      </c>
      <c r="E46" s="1" t="s">
        <v>693</v>
      </c>
      <c r="H46" s="1" t="str">
        <f t="shared" si="0"/>
        <v/>
      </c>
      <c r="I46" s="1" t="str">
        <f t="shared" ref="I46:I109" si="2">IF(G46="","",G46+2&amp;" - "&amp;G46+3)</f>
        <v/>
      </c>
    </row>
    <row r="47" spans="1:9" x14ac:dyDescent="0.25">
      <c r="A47" s="1">
        <v>5</v>
      </c>
      <c r="B47" s="1" t="s">
        <v>763</v>
      </c>
      <c r="C47" s="1">
        <v>51010</v>
      </c>
      <c r="D47" s="1" t="s">
        <v>70</v>
      </c>
      <c r="E47" s="1" t="s">
        <v>693</v>
      </c>
      <c r="H47" s="1" t="str">
        <f t="shared" si="0"/>
        <v/>
      </c>
      <c r="I47" s="1" t="str">
        <f t="shared" si="2"/>
        <v/>
      </c>
    </row>
    <row r="48" spans="1:9" x14ac:dyDescent="0.25">
      <c r="A48" s="1">
        <v>5</v>
      </c>
      <c r="B48" s="1" t="s">
        <v>763</v>
      </c>
      <c r="C48" s="1">
        <v>51020</v>
      </c>
      <c r="D48" s="1" t="s">
        <v>71</v>
      </c>
      <c r="E48" s="1" t="s">
        <v>693</v>
      </c>
      <c r="H48" s="1" t="str">
        <f t="shared" si="0"/>
        <v/>
      </c>
      <c r="I48" s="1" t="str">
        <f t="shared" si="2"/>
        <v/>
      </c>
    </row>
    <row r="49" spans="1:9" x14ac:dyDescent="0.25">
      <c r="A49" s="1">
        <v>5</v>
      </c>
      <c r="B49" s="1" t="s">
        <v>763</v>
      </c>
      <c r="C49" s="1">
        <v>50030</v>
      </c>
      <c r="D49" s="1" t="s">
        <v>12</v>
      </c>
      <c r="E49" s="1" t="s">
        <v>687</v>
      </c>
      <c r="F49" s="1" t="s">
        <v>762</v>
      </c>
      <c r="G49" s="1">
        <v>2020</v>
      </c>
      <c r="H49" s="1" t="str">
        <f t="shared" si="0"/>
        <v>2019 - 2020</v>
      </c>
      <c r="I49" s="1" t="str">
        <f t="shared" si="2"/>
        <v>2022 - 2023</v>
      </c>
    </row>
    <row r="50" spans="1:9" x14ac:dyDescent="0.25">
      <c r="A50" s="1">
        <v>5</v>
      </c>
      <c r="B50" s="1" t="s">
        <v>763</v>
      </c>
      <c r="C50" s="1">
        <v>51030</v>
      </c>
      <c r="D50" s="1" t="s">
        <v>72</v>
      </c>
      <c r="E50" s="1" t="s">
        <v>693</v>
      </c>
      <c r="H50" s="1" t="str">
        <f t="shared" si="0"/>
        <v/>
      </c>
      <c r="I50" s="1" t="str">
        <f t="shared" si="2"/>
        <v/>
      </c>
    </row>
    <row r="51" spans="1:9" x14ac:dyDescent="0.25">
      <c r="A51" s="1">
        <v>5</v>
      </c>
      <c r="B51" s="1" t="s">
        <v>763</v>
      </c>
      <c r="C51" s="1">
        <v>50450</v>
      </c>
      <c r="D51" s="1" t="s">
        <v>35</v>
      </c>
      <c r="E51" s="1" t="s">
        <v>687</v>
      </c>
      <c r="F51" s="1" t="s">
        <v>762</v>
      </c>
      <c r="G51" s="1">
        <v>2020</v>
      </c>
      <c r="H51" s="1" t="str">
        <f t="shared" si="0"/>
        <v>2019 - 2020</v>
      </c>
      <c r="I51" s="1" t="str">
        <f t="shared" si="2"/>
        <v>2022 - 2023</v>
      </c>
    </row>
    <row r="52" spans="1:9" x14ac:dyDescent="0.25">
      <c r="A52" s="1">
        <v>5</v>
      </c>
      <c r="B52" s="1" t="s">
        <v>763</v>
      </c>
      <c r="C52" s="1">
        <v>50940</v>
      </c>
      <c r="D52" s="1" t="s">
        <v>66</v>
      </c>
      <c r="E52" s="1" t="s">
        <v>693</v>
      </c>
      <c r="H52" s="1" t="str">
        <f t="shared" si="0"/>
        <v/>
      </c>
      <c r="I52" s="1" t="str">
        <f t="shared" si="2"/>
        <v/>
      </c>
    </row>
    <row r="53" spans="1:9" x14ac:dyDescent="0.25">
      <c r="A53" s="1">
        <v>5</v>
      </c>
      <c r="B53" s="1" t="s">
        <v>763</v>
      </c>
      <c r="C53" s="1">
        <v>51060</v>
      </c>
      <c r="D53" s="1" t="s">
        <v>75</v>
      </c>
      <c r="E53" s="1" t="s">
        <v>693</v>
      </c>
      <c r="H53" s="1" t="str">
        <f t="shared" si="0"/>
        <v/>
      </c>
      <c r="I53" s="1" t="str">
        <f t="shared" si="2"/>
        <v/>
      </c>
    </row>
    <row r="54" spans="1:9" x14ac:dyDescent="0.25">
      <c r="A54" s="1">
        <v>5</v>
      </c>
      <c r="B54" s="1" t="s">
        <v>763</v>
      </c>
      <c r="C54" s="1">
        <v>50480</v>
      </c>
      <c r="D54" s="1" t="s">
        <v>36</v>
      </c>
      <c r="E54" s="1" t="s">
        <v>687</v>
      </c>
      <c r="F54" s="1" t="s">
        <v>691</v>
      </c>
      <c r="G54" s="1">
        <v>2023</v>
      </c>
      <c r="H54" s="1" t="str">
        <f t="shared" si="0"/>
        <v>2022 - 2023</v>
      </c>
      <c r="I54" s="1" t="str">
        <f t="shared" si="2"/>
        <v>2025 - 2026</v>
      </c>
    </row>
    <row r="55" spans="1:9" x14ac:dyDescent="0.25">
      <c r="A55" s="1">
        <v>5</v>
      </c>
      <c r="B55" s="1" t="s">
        <v>763</v>
      </c>
      <c r="C55" s="1">
        <v>50490</v>
      </c>
      <c r="D55" s="1" t="s">
        <v>37</v>
      </c>
      <c r="E55" s="1" t="s">
        <v>687</v>
      </c>
      <c r="F55" s="1" t="s">
        <v>691</v>
      </c>
      <c r="G55" s="1">
        <v>2023</v>
      </c>
      <c r="H55" s="1" t="str">
        <f t="shared" si="0"/>
        <v>2022 - 2023</v>
      </c>
      <c r="I55" s="1" t="str">
        <f t="shared" si="2"/>
        <v>2025 - 2026</v>
      </c>
    </row>
    <row r="56" spans="1:9" x14ac:dyDescent="0.25">
      <c r="A56" s="1">
        <v>5</v>
      </c>
      <c r="B56" s="1" t="s">
        <v>763</v>
      </c>
      <c r="C56" s="1">
        <v>51150</v>
      </c>
      <c r="D56" s="1" t="s">
        <v>78</v>
      </c>
      <c r="E56" s="1" t="s">
        <v>687</v>
      </c>
      <c r="F56" s="1" t="s">
        <v>762</v>
      </c>
      <c r="G56" s="1">
        <v>2020</v>
      </c>
      <c r="H56" s="1" t="str">
        <f t="shared" si="0"/>
        <v>2019 - 2020</v>
      </c>
      <c r="I56" s="1" t="str">
        <f t="shared" si="2"/>
        <v>2022 - 2023</v>
      </c>
    </row>
    <row r="57" spans="1:9" x14ac:dyDescent="0.25">
      <c r="A57" s="1">
        <v>5</v>
      </c>
      <c r="B57" s="1" t="s">
        <v>763</v>
      </c>
      <c r="C57" s="1">
        <v>50500</v>
      </c>
      <c r="D57" s="1" t="s">
        <v>38</v>
      </c>
      <c r="E57" s="1" t="s">
        <v>687</v>
      </c>
      <c r="F57" s="1" t="s">
        <v>691</v>
      </c>
      <c r="G57" s="1">
        <v>2023</v>
      </c>
      <c r="H57" s="1" t="str">
        <f t="shared" si="0"/>
        <v>2022 - 2023</v>
      </c>
      <c r="I57" s="1" t="str">
        <f t="shared" si="2"/>
        <v>2025 - 2026</v>
      </c>
    </row>
    <row r="58" spans="1:9" x14ac:dyDescent="0.25">
      <c r="A58" s="1">
        <v>5</v>
      </c>
      <c r="B58" s="1" t="s">
        <v>763</v>
      </c>
      <c r="C58" s="1">
        <v>50510</v>
      </c>
      <c r="D58" s="1" t="s">
        <v>373</v>
      </c>
      <c r="E58" s="1" t="s">
        <v>693</v>
      </c>
      <c r="H58" s="1" t="str">
        <f t="shared" si="0"/>
        <v/>
      </c>
      <c r="I58" s="1" t="str">
        <f t="shared" si="2"/>
        <v/>
      </c>
    </row>
    <row r="59" spans="1:9" x14ac:dyDescent="0.25">
      <c r="A59" s="1">
        <v>5</v>
      </c>
      <c r="B59" s="1" t="s">
        <v>763</v>
      </c>
      <c r="C59" s="1">
        <v>50520</v>
      </c>
      <c r="D59" s="1" t="s">
        <v>374</v>
      </c>
      <c r="E59" s="1" t="s">
        <v>687</v>
      </c>
      <c r="F59" s="1" t="s">
        <v>762</v>
      </c>
      <c r="G59" s="1">
        <v>2020</v>
      </c>
      <c r="H59" s="1" t="str">
        <f t="shared" si="0"/>
        <v>2019 - 2020</v>
      </c>
      <c r="I59" s="1" t="str">
        <f t="shared" si="2"/>
        <v>2022 - 2023</v>
      </c>
    </row>
    <row r="60" spans="1:9" x14ac:dyDescent="0.25">
      <c r="A60" s="1">
        <v>5</v>
      </c>
      <c r="B60" s="1" t="s">
        <v>763</v>
      </c>
      <c r="C60" s="1">
        <v>50530</v>
      </c>
      <c r="D60" s="1" t="s">
        <v>39</v>
      </c>
      <c r="E60" s="1" t="s">
        <v>687</v>
      </c>
      <c r="F60" s="1" t="s">
        <v>712</v>
      </c>
      <c r="G60" s="1">
        <v>2023</v>
      </c>
      <c r="H60" s="1" t="str">
        <f t="shared" si="0"/>
        <v>2022 - 2023</v>
      </c>
      <c r="I60" s="1" t="str">
        <f t="shared" si="2"/>
        <v>2025 - 2026</v>
      </c>
    </row>
    <row r="61" spans="1:9" x14ac:dyDescent="0.25">
      <c r="A61" s="1">
        <v>5</v>
      </c>
      <c r="B61" s="1" t="s">
        <v>763</v>
      </c>
      <c r="C61" s="1">
        <v>50540</v>
      </c>
      <c r="D61" s="1" t="s">
        <v>40</v>
      </c>
      <c r="E61" s="1" t="s">
        <v>693</v>
      </c>
      <c r="H61" s="1" t="str">
        <f t="shared" si="0"/>
        <v/>
      </c>
      <c r="I61" s="1" t="str">
        <f t="shared" si="2"/>
        <v/>
      </c>
    </row>
    <row r="62" spans="1:9" x14ac:dyDescent="0.25">
      <c r="A62" s="1">
        <v>5</v>
      </c>
      <c r="B62" s="1" t="s">
        <v>763</v>
      </c>
      <c r="C62" s="1">
        <v>50550</v>
      </c>
      <c r="D62" s="1" t="s">
        <v>41</v>
      </c>
      <c r="E62" s="1" t="s">
        <v>693</v>
      </c>
      <c r="H62" s="1" t="str">
        <f t="shared" si="0"/>
        <v/>
      </c>
      <c r="I62" s="1" t="str">
        <f t="shared" si="2"/>
        <v/>
      </c>
    </row>
    <row r="63" spans="1:9" x14ac:dyDescent="0.25">
      <c r="A63" s="1">
        <v>5</v>
      </c>
      <c r="B63" s="1" t="s">
        <v>763</v>
      </c>
      <c r="C63" s="1">
        <v>50250</v>
      </c>
      <c r="D63" s="1" t="s">
        <v>372</v>
      </c>
      <c r="E63" s="1" t="s">
        <v>693</v>
      </c>
      <c r="H63" s="1" t="str">
        <f t="shared" si="0"/>
        <v/>
      </c>
      <c r="I63" s="1" t="str">
        <f t="shared" si="2"/>
        <v/>
      </c>
    </row>
    <row r="64" spans="1:9" x14ac:dyDescent="0.25">
      <c r="A64" s="1">
        <v>5</v>
      </c>
      <c r="B64" s="1" t="s">
        <v>763</v>
      </c>
      <c r="C64" s="1">
        <v>50990</v>
      </c>
      <c r="D64" s="1" t="s">
        <v>765</v>
      </c>
      <c r="E64" s="1" t="s">
        <v>693</v>
      </c>
      <c r="H64" s="1" t="str">
        <f t="shared" si="0"/>
        <v/>
      </c>
      <c r="I64" s="1" t="str">
        <f t="shared" si="2"/>
        <v/>
      </c>
    </row>
    <row r="65" spans="1:9" x14ac:dyDescent="0.25">
      <c r="A65" s="1">
        <v>5</v>
      </c>
      <c r="B65" s="1" t="s">
        <v>763</v>
      </c>
      <c r="C65" s="1">
        <v>50580</v>
      </c>
      <c r="D65" s="1" t="s">
        <v>43</v>
      </c>
      <c r="E65" s="1" t="s">
        <v>687</v>
      </c>
      <c r="F65" s="1" t="s">
        <v>712</v>
      </c>
      <c r="G65" s="1">
        <v>2023</v>
      </c>
      <c r="H65" s="1" t="str">
        <f t="shared" si="0"/>
        <v>2022 - 2023</v>
      </c>
      <c r="I65" s="1" t="str">
        <f t="shared" si="2"/>
        <v>2025 - 2026</v>
      </c>
    </row>
    <row r="66" spans="1:9" x14ac:dyDescent="0.25">
      <c r="A66" s="1">
        <v>5</v>
      </c>
      <c r="B66" s="1" t="s">
        <v>763</v>
      </c>
      <c r="C66" s="1">
        <v>50590</v>
      </c>
      <c r="D66" s="1" t="s">
        <v>44</v>
      </c>
      <c r="E66" s="1" t="s">
        <v>693</v>
      </c>
      <c r="H66" s="1" t="str">
        <f t="shared" si="0"/>
        <v/>
      </c>
      <c r="I66" s="1" t="str">
        <f t="shared" si="2"/>
        <v/>
      </c>
    </row>
    <row r="67" spans="1:9" x14ac:dyDescent="0.25">
      <c r="A67" s="1">
        <v>5</v>
      </c>
      <c r="B67" s="1" t="s">
        <v>763</v>
      </c>
      <c r="C67" s="1">
        <v>50810</v>
      </c>
      <c r="D67" s="1" t="s">
        <v>61</v>
      </c>
      <c r="E67" s="1" t="s">
        <v>693</v>
      </c>
      <c r="H67" s="1" t="str">
        <f t="shared" ref="H67:H130" si="3">IF(G67="","",G67-1&amp;" - "&amp;G67)</f>
        <v/>
      </c>
      <c r="I67" s="1" t="str">
        <f t="shared" si="2"/>
        <v/>
      </c>
    </row>
    <row r="68" spans="1:9" x14ac:dyDescent="0.25">
      <c r="A68" s="1">
        <v>5</v>
      </c>
      <c r="B68" s="1" t="s">
        <v>763</v>
      </c>
      <c r="C68" s="1">
        <v>50600</v>
      </c>
      <c r="D68" s="1" t="s">
        <v>45</v>
      </c>
      <c r="E68" s="1" t="s">
        <v>693</v>
      </c>
      <c r="H68" s="1" t="str">
        <f t="shared" si="3"/>
        <v/>
      </c>
      <c r="I68" s="1" t="str">
        <f t="shared" si="2"/>
        <v/>
      </c>
    </row>
    <row r="69" spans="1:9" x14ac:dyDescent="0.25">
      <c r="A69" s="1">
        <v>5</v>
      </c>
      <c r="B69" s="1" t="s">
        <v>763</v>
      </c>
      <c r="C69" s="1">
        <v>50610</v>
      </c>
      <c r="D69" s="1" t="s">
        <v>46</v>
      </c>
      <c r="E69" s="1" t="s">
        <v>693</v>
      </c>
      <c r="H69" s="1" t="str">
        <f t="shared" si="3"/>
        <v/>
      </c>
      <c r="I69" s="1" t="str">
        <f t="shared" si="2"/>
        <v/>
      </c>
    </row>
    <row r="70" spans="1:9" x14ac:dyDescent="0.25">
      <c r="A70" s="1">
        <v>5</v>
      </c>
      <c r="B70" s="1" t="s">
        <v>763</v>
      </c>
      <c r="C70" s="1">
        <v>50620</v>
      </c>
      <c r="D70" s="1" t="s">
        <v>47</v>
      </c>
      <c r="E70" s="1" t="s">
        <v>687</v>
      </c>
      <c r="F70" s="1" t="s">
        <v>712</v>
      </c>
      <c r="G70" s="1">
        <v>2023</v>
      </c>
      <c r="H70" s="1" t="str">
        <f t="shared" si="3"/>
        <v>2022 - 2023</v>
      </c>
      <c r="I70" s="1" t="str">
        <f t="shared" si="2"/>
        <v>2025 - 2026</v>
      </c>
    </row>
    <row r="71" spans="1:9" x14ac:dyDescent="0.25">
      <c r="A71" s="1">
        <v>5</v>
      </c>
      <c r="B71" s="1" t="s">
        <v>763</v>
      </c>
      <c r="C71" s="1">
        <v>50640</v>
      </c>
      <c r="D71" s="1" t="s">
        <v>48</v>
      </c>
      <c r="E71" s="1" t="s">
        <v>693</v>
      </c>
      <c r="H71" s="1" t="str">
        <f t="shared" si="3"/>
        <v/>
      </c>
      <c r="I71" s="1" t="str">
        <f t="shared" si="2"/>
        <v/>
      </c>
    </row>
    <row r="72" spans="1:9" x14ac:dyDescent="0.25">
      <c r="A72" s="1">
        <v>5</v>
      </c>
      <c r="B72" s="1" t="s">
        <v>763</v>
      </c>
      <c r="C72" s="1">
        <v>50650</v>
      </c>
      <c r="D72" s="1" t="s">
        <v>49</v>
      </c>
      <c r="E72" s="1" t="s">
        <v>693</v>
      </c>
      <c r="H72" s="1" t="str">
        <f t="shared" si="3"/>
        <v/>
      </c>
      <c r="I72" s="1" t="str">
        <f t="shared" si="2"/>
        <v/>
      </c>
    </row>
    <row r="73" spans="1:9" x14ac:dyDescent="0.25">
      <c r="A73" s="1">
        <v>5</v>
      </c>
      <c r="B73" s="1" t="s">
        <v>763</v>
      </c>
      <c r="C73" s="1">
        <v>50660</v>
      </c>
      <c r="D73" s="1" t="s">
        <v>50</v>
      </c>
      <c r="E73" s="1" t="s">
        <v>693</v>
      </c>
      <c r="H73" s="1" t="str">
        <f t="shared" si="3"/>
        <v/>
      </c>
      <c r="I73" s="1" t="str">
        <f t="shared" si="2"/>
        <v/>
      </c>
    </row>
    <row r="74" spans="1:9" x14ac:dyDescent="0.25">
      <c r="A74" s="1">
        <v>5</v>
      </c>
      <c r="B74" s="1" t="s">
        <v>763</v>
      </c>
      <c r="C74" s="1">
        <v>51120</v>
      </c>
      <c r="D74" s="1" t="s">
        <v>375</v>
      </c>
      <c r="E74" s="1" t="s">
        <v>693</v>
      </c>
      <c r="H74" s="1" t="str">
        <f t="shared" si="3"/>
        <v/>
      </c>
      <c r="I74" s="1" t="str">
        <f t="shared" si="2"/>
        <v/>
      </c>
    </row>
    <row r="75" spans="1:9" x14ac:dyDescent="0.25">
      <c r="A75" s="1">
        <v>5</v>
      </c>
      <c r="B75" s="1" t="s">
        <v>763</v>
      </c>
      <c r="C75" s="1">
        <v>50890</v>
      </c>
      <c r="D75" s="1" t="s">
        <v>65</v>
      </c>
      <c r="E75" s="1" t="s">
        <v>687</v>
      </c>
      <c r="F75" s="1" t="s">
        <v>689</v>
      </c>
      <c r="G75" s="1">
        <v>2023</v>
      </c>
      <c r="H75" s="1" t="str">
        <f t="shared" si="3"/>
        <v>2022 - 2023</v>
      </c>
      <c r="I75" s="1" t="str">
        <f t="shared" si="2"/>
        <v>2025 - 2026</v>
      </c>
    </row>
    <row r="76" spans="1:9" x14ac:dyDescent="0.25">
      <c r="A76" s="1">
        <v>5</v>
      </c>
      <c r="B76" s="1" t="s">
        <v>763</v>
      </c>
      <c r="C76" s="1">
        <v>50680</v>
      </c>
      <c r="D76" s="1" t="s">
        <v>51</v>
      </c>
      <c r="E76" s="1" t="s">
        <v>693</v>
      </c>
      <c r="H76" s="1" t="str">
        <f t="shared" si="3"/>
        <v/>
      </c>
      <c r="I76" s="1" t="str">
        <f t="shared" si="2"/>
        <v/>
      </c>
    </row>
    <row r="77" spans="1:9" x14ac:dyDescent="0.25">
      <c r="A77" s="1">
        <v>5</v>
      </c>
      <c r="B77" s="1" t="s">
        <v>763</v>
      </c>
      <c r="C77" s="1">
        <v>50690</v>
      </c>
      <c r="D77" s="1" t="s">
        <v>52</v>
      </c>
      <c r="E77" s="1" t="s">
        <v>687</v>
      </c>
      <c r="F77" s="1" t="s">
        <v>689</v>
      </c>
      <c r="G77" s="1">
        <v>2023</v>
      </c>
      <c r="H77" s="1" t="str">
        <f t="shared" si="3"/>
        <v>2022 - 2023</v>
      </c>
      <c r="I77" s="1" t="str">
        <f t="shared" si="2"/>
        <v>2025 - 2026</v>
      </c>
    </row>
    <row r="78" spans="1:9" x14ac:dyDescent="0.25">
      <c r="A78" s="1">
        <v>5</v>
      </c>
      <c r="B78" s="1" t="s">
        <v>763</v>
      </c>
      <c r="C78" s="1">
        <v>51110</v>
      </c>
      <c r="D78" s="1" t="s">
        <v>76</v>
      </c>
      <c r="E78" s="1" t="s">
        <v>693</v>
      </c>
      <c r="H78" s="1" t="str">
        <f t="shared" si="3"/>
        <v/>
      </c>
      <c r="I78" s="1" t="str">
        <f t="shared" si="2"/>
        <v/>
      </c>
    </row>
    <row r="79" spans="1:9" x14ac:dyDescent="0.25">
      <c r="A79" s="1">
        <v>5</v>
      </c>
      <c r="B79" s="1" t="s">
        <v>763</v>
      </c>
      <c r="C79" s="1">
        <v>50700</v>
      </c>
      <c r="D79" s="1" t="s">
        <v>53</v>
      </c>
      <c r="E79" s="1" t="s">
        <v>693</v>
      </c>
      <c r="H79" s="1" t="str">
        <f t="shared" si="3"/>
        <v/>
      </c>
      <c r="I79" s="1" t="str">
        <f t="shared" si="2"/>
        <v/>
      </c>
    </row>
    <row r="80" spans="1:9" x14ac:dyDescent="0.25">
      <c r="A80" s="1">
        <v>5</v>
      </c>
      <c r="B80" s="1" t="s">
        <v>763</v>
      </c>
      <c r="C80" s="1">
        <v>50710</v>
      </c>
      <c r="D80" s="1" t="s">
        <v>54</v>
      </c>
      <c r="E80" s="1" t="s">
        <v>693</v>
      </c>
      <c r="H80" s="1" t="str">
        <f t="shared" si="3"/>
        <v/>
      </c>
      <c r="I80" s="1" t="str">
        <f t="shared" si="2"/>
        <v/>
      </c>
    </row>
    <row r="81" spans="1:9" x14ac:dyDescent="0.25">
      <c r="A81" s="1">
        <v>5</v>
      </c>
      <c r="B81" s="1" t="s">
        <v>763</v>
      </c>
      <c r="C81" s="1">
        <v>50350</v>
      </c>
      <c r="D81" s="1" t="s">
        <v>28</v>
      </c>
      <c r="E81" s="1" t="s">
        <v>693</v>
      </c>
      <c r="H81" s="1" t="str">
        <f t="shared" si="3"/>
        <v/>
      </c>
      <c r="I81" s="1" t="str">
        <f t="shared" si="2"/>
        <v/>
      </c>
    </row>
    <row r="82" spans="1:9" x14ac:dyDescent="0.25">
      <c r="A82" s="1">
        <v>5</v>
      </c>
      <c r="B82" s="1" t="s">
        <v>763</v>
      </c>
      <c r="C82" s="1">
        <v>50720</v>
      </c>
      <c r="D82" s="1" t="s">
        <v>55</v>
      </c>
      <c r="E82" s="1" t="s">
        <v>687</v>
      </c>
      <c r="F82" s="1" t="s">
        <v>764</v>
      </c>
      <c r="G82" s="1">
        <v>2023</v>
      </c>
      <c r="H82" s="1" t="str">
        <f t="shared" si="3"/>
        <v>2022 - 2023</v>
      </c>
      <c r="I82" s="1" t="str">
        <f t="shared" si="2"/>
        <v>2025 - 2026</v>
      </c>
    </row>
    <row r="83" spans="1:9" x14ac:dyDescent="0.25">
      <c r="A83" s="1">
        <v>5</v>
      </c>
      <c r="B83" s="1" t="s">
        <v>763</v>
      </c>
      <c r="C83" s="1">
        <v>50730</v>
      </c>
      <c r="D83" s="1" t="s">
        <v>56</v>
      </c>
      <c r="E83" s="1" t="s">
        <v>693</v>
      </c>
      <c r="H83" s="1" t="str">
        <f t="shared" si="3"/>
        <v/>
      </c>
      <c r="I83" s="1" t="str">
        <f t="shared" si="2"/>
        <v/>
      </c>
    </row>
    <row r="84" spans="1:9" x14ac:dyDescent="0.25">
      <c r="A84" s="1">
        <v>5</v>
      </c>
      <c r="B84" s="1" t="s">
        <v>763</v>
      </c>
      <c r="C84" s="1">
        <v>57140</v>
      </c>
      <c r="D84" s="1" t="s">
        <v>79</v>
      </c>
      <c r="E84" s="1" t="s">
        <v>687</v>
      </c>
      <c r="F84" s="1" t="s">
        <v>764</v>
      </c>
      <c r="G84" s="1">
        <v>2023</v>
      </c>
      <c r="H84" s="1" t="str">
        <f t="shared" si="3"/>
        <v>2022 - 2023</v>
      </c>
      <c r="I84" s="1" t="str">
        <f t="shared" si="2"/>
        <v>2025 - 2026</v>
      </c>
    </row>
    <row r="85" spans="1:9" x14ac:dyDescent="0.25">
      <c r="A85" s="1">
        <v>5</v>
      </c>
      <c r="B85" s="1" t="s">
        <v>763</v>
      </c>
      <c r="C85" s="1">
        <v>51040</v>
      </c>
      <c r="D85" s="1" t="s">
        <v>73</v>
      </c>
      <c r="E85" s="1" t="s">
        <v>687</v>
      </c>
      <c r="F85" s="1" t="s">
        <v>691</v>
      </c>
      <c r="G85" s="1">
        <v>2023</v>
      </c>
      <c r="H85" s="1" t="str">
        <f t="shared" si="3"/>
        <v>2022 - 2023</v>
      </c>
      <c r="I85" s="1" t="str">
        <f t="shared" si="2"/>
        <v>2025 - 2026</v>
      </c>
    </row>
    <row r="86" spans="1:9" x14ac:dyDescent="0.25">
      <c r="A86" s="1">
        <v>5</v>
      </c>
      <c r="B86" s="1" t="s">
        <v>763</v>
      </c>
      <c r="C86" s="1">
        <v>50750</v>
      </c>
      <c r="D86" s="1" t="s">
        <v>57</v>
      </c>
      <c r="E86" s="1" t="s">
        <v>687</v>
      </c>
      <c r="F86" s="1" t="s">
        <v>689</v>
      </c>
      <c r="G86" s="1">
        <v>2023</v>
      </c>
      <c r="H86" s="1" t="str">
        <f t="shared" si="3"/>
        <v>2022 - 2023</v>
      </c>
      <c r="I86" s="1" t="str">
        <f t="shared" si="2"/>
        <v>2025 - 2026</v>
      </c>
    </row>
    <row r="87" spans="1:9" x14ac:dyDescent="0.25">
      <c r="A87" s="1">
        <v>5</v>
      </c>
      <c r="B87" s="1" t="s">
        <v>763</v>
      </c>
      <c r="C87" s="1">
        <v>50760</v>
      </c>
      <c r="D87" s="1" t="s">
        <v>58</v>
      </c>
      <c r="E87" s="1" t="s">
        <v>687</v>
      </c>
      <c r="F87" s="1" t="s">
        <v>689</v>
      </c>
      <c r="G87" s="1">
        <v>2023</v>
      </c>
      <c r="H87" s="1" t="str">
        <f t="shared" si="3"/>
        <v>2022 - 2023</v>
      </c>
      <c r="I87" s="1" t="str">
        <f t="shared" si="2"/>
        <v>2025 - 2026</v>
      </c>
    </row>
    <row r="88" spans="1:9" x14ac:dyDescent="0.25">
      <c r="A88" s="1">
        <v>5</v>
      </c>
      <c r="B88" s="1" t="s">
        <v>763</v>
      </c>
      <c r="C88" s="1">
        <v>50770</v>
      </c>
      <c r="D88" s="1" t="s">
        <v>59</v>
      </c>
      <c r="E88" s="1" t="s">
        <v>687</v>
      </c>
      <c r="F88" s="1" t="s">
        <v>762</v>
      </c>
      <c r="G88" s="1">
        <v>2020</v>
      </c>
      <c r="H88" s="1" t="str">
        <f t="shared" si="3"/>
        <v>2019 - 2020</v>
      </c>
      <c r="I88" s="1" t="str">
        <f t="shared" si="2"/>
        <v>2022 - 2023</v>
      </c>
    </row>
    <row r="89" spans="1:9" x14ac:dyDescent="0.25">
      <c r="A89" s="1">
        <v>6</v>
      </c>
      <c r="B89" s="1" t="s">
        <v>761</v>
      </c>
      <c r="C89" s="1">
        <v>60020</v>
      </c>
      <c r="D89" s="1" t="s">
        <v>81</v>
      </c>
      <c r="E89" s="1" t="s">
        <v>687</v>
      </c>
      <c r="G89" s="1">
        <v>2023</v>
      </c>
      <c r="H89" s="1" t="str">
        <f t="shared" si="3"/>
        <v>2022 - 2023</v>
      </c>
      <c r="I89" s="1" t="str">
        <f t="shared" si="2"/>
        <v>2025 - 2026</v>
      </c>
    </row>
    <row r="90" spans="1:9" x14ac:dyDescent="0.25">
      <c r="A90" s="1">
        <v>6</v>
      </c>
      <c r="B90" s="1" t="s">
        <v>761</v>
      </c>
      <c r="C90" s="1">
        <v>60040</v>
      </c>
      <c r="D90" s="1" t="s">
        <v>83</v>
      </c>
      <c r="E90" s="1" t="s">
        <v>687</v>
      </c>
      <c r="G90" s="1">
        <v>2023</v>
      </c>
      <c r="H90" s="1" t="str">
        <f t="shared" si="3"/>
        <v>2022 - 2023</v>
      </c>
      <c r="I90" s="1" t="str">
        <f t="shared" si="2"/>
        <v>2025 - 2026</v>
      </c>
    </row>
    <row r="91" spans="1:9" x14ac:dyDescent="0.25">
      <c r="A91" s="1">
        <v>6</v>
      </c>
      <c r="B91" s="1" t="s">
        <v>761</v>
      </c>
      <c r="C91" s="1">
        <v>60030</v>
      </c>
      <c r="D91" s="1" t="s">
        <v>82</v>
      </c>
      <c r="E91" s="1" t="s">
        <v>687</v>
      </c>
      <c r="G91" s="1">
        <v>2022</v>
      </c>
      <c r="H91" s="1" t="str">
        <f t="shared" si="3"/>
        <v>2021 - 2022</v>
      </c>
      <c r="I91" s="1" t="str">
        <f t="shared" si="2"/>
        <v>2024 - 2025</v>
      </c>
    </row>
    <row r="92" spans="1:9" x14ac:dyDescent="0.25">
      <c r="A92" s="1">
        <v>7</v>
      </c>
      <c r="B92" s="1" t="s">
        <v>759</v>
      </c>
      <c r="C92" s="1">
        <v>70040</v>
      </c>
      <c r="D92" s="1" t="s">
        <v>85</v>
      </c>
      <c r="E92" s="1" t="s">
        <v>687</v>
      </c>
      <c r="F92" s="1" t="s">
        <v>691</v>
      </c>
      <c r="G92" s="1">
        <v>2020</v>
      </c>
      <c r="H92" s="1" t="str">
        <f t="shared" si="3"/>
        <v>2019 - 2020</v>
      </c>
      <c r="I92" s="1" t="str">
        <f t="shared" si="2"/>
        <v>2022 - 2023</v>
      </c>
    </row>
    <row r="93" spans="1:9" x14ac:dyDescent="0.25">
      <c r="A93" s="1">
        <v>7</v>
      </c>
      <c r="B93" s="1" t="s">
        <v>759</v>
      </c>
      <c r="C93" s="1">
        <v>70080</v>
      </c>
      <c r="D93" s="1" t="s">
        <v>89</v>
      </c>
      <c r="E93" s="1" t="s">
        <v>687</v>
      </c>
      <c r="F93" s="1" t="s">
        <v>691</v>
      </c>
      <c r="G93" s="1">
        <v>2020</v>
      </c>
      <c r="H93" s="1" t="str">
        <f t="shared" si="3"/>
        <v>2019 - 2020</v>
      </c>
      <c r="I93" s="1" t="str">
        <f t="shared" si="2"/>
        <v>2022 - 2023</v>
      </c>
    </row>
    <row r="94" spans="1:9" x14ac:dyDescent="0.25">
      <c r="A94" s="1">
        <v>7</v>
      </c>
      <c r="B94" s="1" t="s">
        <v>759</v>
      </c>
      <c r="C94" s="1">
        <v>70010</v>
      </c>
      <c r="D94" s="1" t="s">
        <v>84</v>
      </c>
      <c r="E94" s="1" t="s">
        <v>687</v>
      </c>
      <c r="F94" s="1" t="s">
        <v>691</v>
      </c>
      <c r="G94" s="1">
        <v>2020</v>
      </c>
      <c r="H94" s="1" t="str">
        <f t="shared" si="3"/>
        <v>2019 - 2020</v>
      </c>
      <c r="I94" s="1" t="str">
        <f t="shared" si="2"/>
        <v>2022 - 2023</v>
      </c>
    </row>
    <row r="95" spans="1:9" x14ac:dyDescent="0.25">
      <c r="A95" s="1">
        <v>7</v>
      </c>
      <c r="B95" s="1" t="s">
        <v>759</v>
      </c>
      <c r="C95" s="1">
        <v>70050</v>
      </c>
      <c r="D95" s="1" t="s">
        <v>86</v>
      </c>
      <c r="E95" s="1" t="s">
        <v>687</v>
      </c>
      <c r="F95" s="1" t="s">
        <v>691</v>
      </c>
      <c r="G95" s="1">
        <v>2020</v>
      </c>
      <c r="H95" s="1" t="str">
        <f t="shared" si="3"/>
        <v>2019 - 2020</v>
      </c>
      <c r="I95" s="1" t="str">
        <f t="shared" si="2"/>
        <v>2022 - 2023</v>
      </c>
    </row>
    <row r="96" spans="1:9" x14ac:dyDescent="0.25">
      <c r="A96" s="1">
        <v>7</v>
      </c>
      <c r="B96" s="1" t="s">
        <v>759</v>
      </c>
      <c r="C96" s="1">
        <v>70180</v>
      </c>
      <c r="D96" s="1" t="s">
        <v>93</v>
      </c>
      <c r="E96" s="1" t="s">
        <v>687</v>
      </c>
      <c r="F96" s="1" t="s">
        <v>691</v>
      </c>
      <c r="G96" s="1">
        <v>2020</v>
      </c>
      <c r="H96" s="1" t="str">
        <f t="shared" si="3"/>
        <v>2019 - 2020</v>
      </c>
      <c r="I96" s="1" t="str">
        <f t="shared" si="2"/>
        <v>2022 - 2023</v>
      </c>
    </row>
    <row r="97" spans="1:9" x14ac:dyDescent="0.25">
      <c r="A97" s="1">
        <v>7</v>
      </c>
      <c r="B97" s="1" t="s">
        <v>759</v>
      </c>
      <c r="C97" s="1">
        <v>70200</v>
      </c>
      <c r="D97" s="1" t="s">
        <v>416</v>
      </c>
      <c r="E97" s="1" t="s">
        <v>687</v>
      </c>
      <c r="F97" s="1" t="s">
        <v>691</v>
      </c>
      <c r="G97" s="1">
        <v>2020</v>
      </c>
      <c r="H97" s="1" t="str">
        <f t="shared" si="3"/>
        <v>2019 - 2020</v>
      </c>
      <c r="I97" s="1" t="str">
        <f t="shared" si="2"/>
        <v>2022 - 2023</v>
      </c>
    </row>
    <row r="98" spans="1:9" x14ac:dyDescent="0.25">
      <c r="A98" s="1">
        <v>7</v>
      </c>
      <c r="B98" s="1" t="s">
        <v>759</v>
      </c>
      <c r="C98" s="1">
        <v>70130</v>
      </c>
      <c r="D98" s="1" t="s">
        <v>91</v>
      </c>
      <c r="E98" s="1" t="s">
        <v>687</v>
      </c>
      <c r="F98" s="1" t="s">
        <v>691</v>
      </c>
      <c r="G98" s="1">
        <v>2020</v>
      </c>
      <c r="H98" s="1" t="str">
        <f t="shared" si="3"/>
        <v>2019 - 2020</v>
      </c>
      <c r="I98" s="1" t="str">
        <f t="shared" si="2"/>
        <v>2022 - 2023</v>
      </c>
    </row>
    <row r="99" spans="1:9" x14ac:dyDescent="0.25">
      <c r="A99" s="1">
        <v>7</v>
      </c>
      <c r="B99" s="1" t="s">
        <v>759</v>
      </c>
      <c r="C99" s="1">
        <v>70070</v>
      </c>
      <c r="D99" s="1" t="s">
        <v>88</v>
      </c>
      <c r="E99" s="1" t="s">
        <v>687</v>
      </c>
      <c r="F99" s="1" t="s">
        <v>691</v>
      </c>
      <c r="G99" s="1">
        <v>2020</v>
      </c>
      <c r="H99" s="1" t="str">
        <f t="shared" si="3"/>
        <v>2019 - 2020</v>
      </c>
      <c r="I99" s="1" t="str">
        <f t="shared" si="2"/>
        <v>2022 - 2023</v>
      </c>
    </row>
    <row r="100" spans="1:9" x14ac:dyDescent="0.25">
      <c r="A100" s="1">
        <v>7</v>
      </c>
      <c r="B100" s="1" t="s">
        <v>759</v>
      </c>
      <c r="C100" s="1">
        <v>70060</v>
      </c>
      <c r="D100" s="1" t="s">
        <v>87</v>
      </c>
      <c r="E100" s="1" t="s">
        <v>687</v>
      </c>
      <c r="F100" s="1" t="s">
        <v>691</v>
      </c>
      <c r="G100" s="1">
        <v>2020</v>
      </c>
      <c r="H100" s="1" t="str">
        <f t="shared" si="3"/>
        <v>2019 - 2020</v>
      </c>
      <c r="I100" s="1" t="str">
        <f t="shared" si="2"/>
        <v>2022 - 2023</v>
      </c>
    </row>
    <row r="101" spans="1:9" x14ac:dyDescent="0.25">
      <c r="A101" s="1">
        <v>7</v>
      </c>
      <c r="B101" s="1" t="s">
        <v>759</v>
      </c>
      <c r="C101" s="1">
        <v>70100</v>
      </c>
      <c r="D101" s="1" t="s">
        <v>413</v>
      </c>
      <c r="E101" s="1" t="s">
        <v>687</v>
      </c>
      <c r="F101" s="1" t="s">
        <v>691</v>
      </c>
      <c r="G101" s="1">
        <v>2020</v>
      </c>
      <c r="H101" s="1" t="str">
        <f t="shared" si="3"/>
        <v>2019 - 2020</v>
      </c>
      <c r="I101" s="1" t="str">
        <f t="shared" si="2"/>
        <v>2022 - 2023</v>
      </c>
    </row>
    <row r="102" spans="1:9" x14ac:dyDescent="0.25">
      <c r="A102" s="1">
        <v>7</v>
      </c>
      <c r="B102" s="1" t="s">
        <v>759</v>
      </c>
      <c r="C102" s="1">
        <v>70110</v>
      </c>
      <c r="D102" s="1" t="s">
        <v>90</v>
      </c>
      <c r="E102" s="1" t="s">
        <v>687</v>
      </c>
      <c r="F102" s="1" t="s">
        <v>691</v>
      </c>
      <c r="G102" s="1">
        <v>2020</v>
      </c>
      <c r="H102" s="1" t="str">
        <f t="shared" si="3"/>
        <v>2019 - 2020</v>
      </c>
      <c r="I102" s="1" t="str">
        <f t="shared" si="2"/>
        <v>2022 - 2023</v>
      </c>
    </row>
    <row r="103" spans="1:9" x14ac:dyDescent="0.25">
      <c r="A103" s="1">
        <v>7</v>
      </c>
      <c r="B103" s="1" t="s">
        <v>759</v>
      </c>
      <c r="C103" s="1">
        <v>70120</v>
      </c>
      <c r="D103" s="1" t="s">
        <v>760</v>
      </c>
      <c r="E103" s="1" t="s">
        <v>687</v>
      </c>
      <c r="F103" s="1" t="s">
        <v>691</v>
      </c>
      <c r="G103" s="1">
        <v>2020</v>
      </c>
      <c r="H103" s="1" t="str">
        <f t="shared" si="3"/>
        <v>2019 - 2020</v>
      </c>
      <c r="I103" s="1" t="str">
        <f t="shared" si="2"/>
        <v>2022 - 2023</v>
      </c>
    </row>
    <row r="104" spans="1:9" x14ac:dyDescent="0.25">
      <c r="A104" s="1">
        <v>7</v>
      </c>
      <c r="B104" s="1" t="s">
        <v>759</v>
      </c>
      <c r="C104" s="1">
        <v>70260</v>
      </c>
      <c r="D104" s="1" t="s">
        <v>94</v>
      </c>
      <c r="E104" s="1" t="s">
        <v>687</v>
      </c>
      <c r="F104" s="1" t="s">
        <v>691</v>
      </c>
      <c r="G104" s="1">
        <v>2020</v>
      </c>
      <c r="H104" s="1" t="str">
        <f t="shared" si="3"/>
        <v>2019 - 2020</v>
      </c>
      <c r="I104" s="1" t="str">
        <f t="shared" si="2"/>
        <v>2022 - 2023</v>
      </c>
    </row>
    <row r="105" spans="1:9" x14ac:dyDescent="0.25">
      <c r="A105" s="1">
        <v>7</v>
      </c>
      <c r="B105" s="1" t="s">
        <v>759</v>
      </c>
      <c r="C105" s="1">
        <v>70150</v>
      </c>
      <c r="D105" s="1" t="s">
        <v>92</v>
      </c>
      <c r="E105" s="1" t="s">
        <v>687</v>
      </c>
      <c r="F105" s="1" t="s">
        <v>691</v>
      </c>
      <c r="G105" s="1">
        <v>2020</v>
      </c>
      <c r="H105" s="1" t="str">
        <f t="shared" si="3"/>
        <v>2019 - 2020</v>
      </c>
      <c r="I105" s="1" t="str">
        <f t="shared" si="2"/>
        <v>2022 - 2023</v>
      </c>
    </row>
    <row r="106" spans="1:9" x14ac:dyDescent="0.25">
      <c r="A106" s="1">
        <v>7</v>
      </c>
      <c r="B106" s="1" t="s">
        <v>759</v>
      </c>
      <c r="C106" s="1">
        <v>70160</v>
      </c>
      <c r="D106" s="1" t="s">
        <v>415</v>
      </c>
      <c r="E106" s="1" t="s">
        <v>687</v>
      </c>
      <c r="F106" s="1" t="s">
        <v>691</v>
      </c>
      <c r="G106" s="1">
        <v>2020</v>
      </c>
      <c r="H106" s="1" t="str">
        <f t="shared" si="3"/>
        <v>2019 - 2020</v>
      </c>
      <c r="I106" s="1" t="str">
        <f t="shared" si="2"/>
        <v>2022 - 2023</v>
      </c>
    </row>
    <row r="107" spans="1:9" x14ac:dyDescent="0.25">
      <c r="A107" s="1">
        <v>8</v>
      </c>
      <c r="B107" s="1" t="s">
        <v>758</v>
      </c>
      <c r="C107" s="1">
        <v>80010</v>
      </c>
      <c r="D107" s="1" t="s">
        <v>417</v>
      </c>
      <c r="E107" s="1" t="s">
        <v>687</v>
      </c>
      <c r="F107" s="1" t="s">
        <v>686</v>
      </c>
      <c r="G107" s="1">
        <v>2020</v>
      </c>
      <c r="H107" s="1" t="str">
        <f t="shared" si="3"/>
        <v>2019 - 2020</v>
      </c>
      <c r="I107" s="1" t="str">
        <f t="shared" si="2"/>
        <v>2022 - 2023</v>
      </c>
    </row>
    <row r="108" spans="1:9" x14ac:dyDescent="0.25">
      <c r="A108" s="1">
        <v>8</v>
      </c>
      <c r="B108" s="1" t="s">
        <v>758</v>
      </c>
      <c r="C108" s="1">
        <v>80020</v>
      </c>
      <c r="D108" s="1" t="s">
        <v>757</v>
      </c>
      <c r="E108" s="1" t="s">
        <v>687</v>
      </c>
      <c r="F108" s="1" t="s">
        <v>686</v>
      </c>
      <c r="G108" s="1">
        <v>2020</v>
      </c>
      <c r="H108" s="1" t="str">
        <f t="shared" si="3"/>
        <v>2019 - 2020</v>
      </c>
      <c r="I108" s="1" t="str">
        <f t="shared" si="2"/>
        <v>2022 - 2023</v>
      </c>
    </row>
    <row r="109" spans="1:9" x14ac:dyDescent="0.25">
      <c r="A109" s="1">
        <v>9</v>
      </c>
      <c r="B109" s="1" t="s">
        <v>756</v>
      </c>
      <c r="C109" s="1">
        <v>90010</v>
      </c>
      <c r="D109" s="1" t="s">
        <v>419</v>
      </c>
      <c r="E109" s="1" t="s">
        <v>687</v>
      </c>
      <c r="G109" s="1">
        <v>2021</v>
      </c>
      <c r="H109" s="1" t="str">
        <f t="shared" si="3"/>
        <v>2020 - 2021</v>
      </c>
      <c r="I109" s="1" t="str">
        <f t="shared" si="2"/>
        <v>2023 - 2024</v>
      </c>
    </row>
    <row r="110" spans="1:9" x14ac:dyDescent="0.25">
      <c r="A110" s="1">
        <v>11</v>
      </c>
      <c r="B110" s="1" t="s">
        <v>755</v>
      </c>
      <c r="C110" s="1">
        <v>110060</v>
      </c>
      <c r="D110" s="1" t="s">
        <v>96</v>
      </c>
      <c r="E110" s="1" t="s">
        <v>693</v>
      </c>
      <c r="H110" s="1" t="str">
        <f t="shared" si="3"/>
        <v/>
      </c>
      <c r="I110" s="1" t="str">
        <f t="shared" ref="I110:I173" si="4">IF(G110="","",G110+2&amp;" - "&amp;G110+3)</f>
        <v/>
      </c>
    </row>
    <row r="111" spans="1:9" x14ac:dyDescent="0.25">
      <c r="A111" s="1">
        <v>11</v>
      </c>
      <c r="B111" s="1" t="s">
        <v>755</v>
      </c>
      <c r="C111" s="1">
        <v>110070</v>
      </c>
      <c r="D111" s="1" t="s">
        <v>420</v>
      </c>
      <c r="E111" s="1" t="s">
        <v>693</v>
      </c>
      <c r="H111" s="1" t="str">
        <f t="shared" si="3"/>
        <v/>
      </c>
      <c r="I111" s="1" t="str">
        <f t="shared" si="4"/>
        <v/>
      </c>
    </row>
    <row r="112" spans="1:9" x14ac:dyDescent="0.25">
      <c r="A112" s="1">
        <v>12</v>
      </c>
      <c r="B112" s="1" t="s">
        <v>754</v>
      </c>
      <c r="C112" s="1">
        <v>120010</v>
      </c>
      <c r="D112" s="1" t="s">
        <v>99</v>
      </c>
      <c r="E112" s="1" t="s">
        <v>687</v>
      </c>
      <c r="F112" s="1" t="s">
        <v>691</v>
      </c>
      <c r="G112" s="1">
        <v>2023</v>
      </c>
      <c r="H112" s="1" t="str">
        <f t="shared" si="3"/>
        <v>2022 - 2023</v>
      </c>
      <c r="I112" s="1" t="str">
        <f t="shared" si="4"/>
        <v>2025 - 2026</v>
      </c>
    </row>
    <row r="113" spans="1:9" x14ac:dyDescent="0.25">
      <c r="A113" s="1">
        <v>12</v>
      </c>
      <c r="B113" s="1" t="s">
        <v>754</v>
      </c>
      <c r="C113" s="1">
        <v>120020</v>
      </c>
      <c r="D113" s="1" t="s">
        <v>100</v>
      </c>
      <c r="E113" s="1" t="s">
        <v>687</v>
      </c>
      <c r="F113" s="1" t="s">
        <v>691</v>
      </c>
      <c r="G113" s="1">
        <v>2023</v>
      </c>
      <c r="H113" s="1" t="str">
        <f t="shared" si="3"/>
        <v>2022 - 2023</v>
      </c>
      <c r="I113" s="1" t="str">
        <f t="shared" si="4"/>
        <v>2025 - 2026</v>
      </c>
    </row>
    <row r="114" spans="1:9" x14ac:dyDescent="0.25">
      <c r="A114" s="1">
        <v>13</v>
      </c>
      <c r="B114" s="1" t="s">
        <v>752</v>
      </c>
      <c r="C114" s="1">
        <v>130020</v>
      </c>
      <c r="D114" s="1" t="s">
        <v>753</v>
      </c>
      <c r="E114" s="1" t="s">
        <v>687</v>
      </c>
      <c r="G114" s="1">
        <v>2023</v>
      </c>
      <c r="H114" s="1" t="str">
        <f t="shared" si="3"/>
        <v>2022 - 2023</v>
      </c>
      <c r="I114" s="1" t="str">
        <f t="shared" si="4"/>
        <v>2025 - 2026</v>
      </c>
    </row>
    <row r="115" spans="1:9" x14ac:dyDescent="0.25">
      <c r="A115" s="1">
        <v>13</v>
      </c>
      <c r="B115" s="1" t="s">
        <v>752</v>
      </c>
      <c r="C115" s="1">
        <v>130010</v>
      </c>
      <c r="D115" s="1" t="s">
        <v>101</v>
      </c>
      <c r="E115" s="1" t="s">
        <v>687</v>
      </c>
      <c r="G115" s="1">
        <v>2023</v>
      </c>
      <c r="H115" s="1" t="str">
        <f t="shared" si="3"/>
        <v>2022 - 2023</v>
      </c>
      <c r="I115" s="1" t="str">
        <f t="shared" si="4"/>
        <v>2025 - 2026</v>
      </c>
    </row>
    <row r="116" spans="1:9" x14ac:dyDescent="0.25">
      <c r="A116" s="1">
        <v>14</v>
      </c>
      <c r="B116" s="1" t="s">
        <v>751</v>
      </c>
      <c r="C116" s="1">
        <v>140020</v>
      </c>
      <c r="D116" s="1" t="s">
        <v>423</v>
      </c>
      <c r="E116" s="1" t="s">
        <v>693</v>
      </c>
      <c r="H116" s="1" t="str">
        <f t="shared" si="3"/>
        <v/>
      </c>
      <c r="I116" s="1" t="str">
        <f t="shared" si="4"/>
        <v/>
      </c>
    </row>
    <row r="117" spans="1:9" x14ac:dyDescent="0.25">
      <c r="A117" s="1">
        <v>14</v>
      </c>
      <c r="B117" s="1" t="s">
        <v>751</v>
      </c>
      <c r="C117" s="1">
        <v>140100</v>
      </c>
      <c r="D117" s="1" t="s">
        <v>425</v>
      </c>
      <c r="E117" s="1" t="s">
        <v>693</v>
      </c>
      <c r="H117" s="1" t="str">
        <f t="shared" si="3"/>
        <v/>
      </c>
      <c r="I117" s="1" t="str">
        <f t="shared" si="4"/>
        <v/>
      </c>
    </row>
    <row r="118" spans="1:9" x14ac:dyDescent="0.25">
      <c r="A118" s="1">
        <v>14</v>
      </c>
      <c r="B118" s="1" t="s">
        <v>751</v>
      </c>
      <c r="C118" s="1">
        <v>140030</v>
      </c>
      <c r="D118" s="1" t="s">
        <v>424</v>
      </c>
      <c r="E118" s="1" t="s">
        <v>693</v>
      </c>
      <c r="H118" s="1" t="str">
        <f t="shared" si="3"/>
        <v/>
      </c>
      <c r="I118" s="1" t="str">
        <f t="shared" si="4"/>
        <v/>
      </c>
    </row>
    <row r="119" spans="1:9" x14ac:dyDescent="0.25">
      <c r="A119" s="1">
        <v>15</v>
      </c>
      <c r="B119" s="1" t="s">
        <v>749</v>
      </c>
      <c r="C119" s="1">
        <v>150010</v>
      </c>
      <c r="D119" s="1" t="s">
        <v>750</v>
      </c>
      <c r="E119" s="1" t="s">
        <v>687</v>
      </c>
      <c r="F119" s="1" t="s">
        <v>686</v>
      </c>
      <c r="G119" s="1">
        <v>2022</v>
      </c>
      <c r="H119" s="1" t="str">
        <f t="shared" si="3"/>
        <v>2021 - 2022</v>
      </c>
      <c r="I119" s="1" t="str">
        <f t="shared" si="4"/>
        <v>2024 - 2025</v>
      </c>
    </row>
    <row r="120" spans="1:9" x14ac:dyDescent="0.25">
      <c r="A120" s="1">
        <v>15</v>
      </c>
      <c r="B120" s="1" t="s">
        <v>749</v>
      </c>
      <c r="C120" s="1">
        <v>150020</v>
      </c>
      <c r="D120" s="1" t="s">
        <v>106</v>
      </c>
      <c r="E120" s="1" t="s">
        <v>687</v>
      </c>
      <c r="F120" s="1" t="s">
        <v>686</v>
      </c>
      <c r="G120" s="1">
        <v>2022</v>
      </c>
      <c r="H120" s="1" t="str">
        <f t="shared" si="3"/>
        <v>2021 - 2022</v>
      </c>
      <c r="I120" s="1" t="str">
        <f t="shared" si="4"/>
        <v>2024 - 2025</v>
      </c>
    </row>
    <row r="121" spans="1:9" x14ac:dyDescent="0.25">
      <c r="A121" s="1">
        <v>16</v>
      </c>
      <c r="B121" s="1" t="s">
        <v>742</v>
      </c>
      <c r="C121" s="1">
        <v>160380</v>
      </c>
      <c r="D121" s="1" t="s">
        <v>127</v>
      </c>
      <c r="E121" s="1" t="s">
        <v>693</v>
      </c>
      <c r="H121" s="1" t="str">
        <f t="shared" si="3"/>
        <v/>
      </c>
      <c r="I121" s="1" t="str">
        <f t="shared" si="4"/>
        <v/>
      </c>
    </row>
    <row r="122" spans="1:9" x14ac:dyDescent="0.25">
      <c r="A122" s="1">
        <v>16</v>
      </c>
      <c r="B122" s="1" t="s">
        <v>742</v>
      </c>
      <c r="C122" s="1">
        <v>160360</v>
      </c>
      <c r="D122" s="1" t="s">
        <v>126</v>
      </c>
      <c r="E122" s="1" t="s">
        <v>693</v>
      </c>
      <c r="H122" s="1" t="str">
        <f t="shared" si="3"/>
        <v/>
      </c>
      <c r="I122" s="1" t="str">
        <f t="shared" si="4"/>
        <v/>
      </c>
    </row>
    <row r="123" spans="1:9" x14ac:dyDescent="0.25">
      <c r="A123" s="1">
        <v>16</v>
      </c>
      <c r="B123" s="1" t="s">
        <v>742</v>
      </c>
      <c r="C123" s="1">
        <v>160020</v>
      </c>
      <c r="D123" s="1" t="s">
        <v>108</v>
      </c>
      <c r="E123" s="1" t="s">
        <v>693</v>
      </c>
      <c r="H123" s="1" t="str">
        <f t="shared" si="3"/>
        <v/>
      </c>
      <c r="I123" s="1" t="str">
        <f t="shared" si="4"/>
        <v/>
      </c>
    </row>
    <row r="124" spans="1:9" x14ac:dyDescent="0.25">
      <c r="A124" s="1">
        <v>16</v>
      </c>
      <c r="B124" s="1" t="s">
        <v>742</v>
      </c>
      <c r="C124" s="1">
        <v>160090</v>
      </c>
      <c r="D124" s="1" t="s">
        <v>112</v>
      </c>
      <c r="E124" s="1" t="s">
        <v>693</v>
      </c>
      <c r="H124" s="1" t="str">
        <f t="shared" si="3"/>
        <v/>
      </c>
      <c r="I124" s="1" t="str">
        <f t="shared" si="4"/>
        <v/>
      </c>
    </row>
    <row r="125" spans="1:9" x14ac:dyDescent="0.25">
      <c r="A125" s="1">
        <v>16</v>
      </c>
      <c r="B125" s="1" t="s">
        <v>742</v>
      </c>
      <c r="C125" s="1">
        <v>169060</v>
      </c>
      <c r="D125" s="1" t="s">
        <v>379</v>
      </c>
      <c r="E125" s="1" t="s">
        <v>693</v>
      </c>
      <c r="H125" s="1" t="str">
        <f t="shared" si="3"/>
        <v/>
      </c>
      <c r="I125" s="1" t="str">
        <f t="shared" si="4"/>
        <v/>
      </c>
    </row>
    <row r="126" spans="1:9" x14ac:dyDescent="0.25">
      <c r="A126" s="1">
        <v>16</v>
      </c>
      <c r="B126" s="1" t="s">
        <v>742</v>
      </c>
      <c r="C126" s="1" t="s">
        <v>748</v>
      </c>
      <c r="D126" s="1" t="s">
        <v>747</v>
      </c>
      <c r="E126" s="1" t="s">
        <v>693</v>
      </c>
      <c r="H126" s="1" t="str">
        <f t="shared" si="3"/>
        <v/>
      </c>
      <c r="I126" s="1" t="str">
        <f t="shared" si="4"/>
        <v/>
      </c>
    </row>
    <row r="127" spans="1:9" x14ac:dyDescent="0.25">
      <c r="A127" s="1">
        <v>16</v>
      </c>
      <c r="B127" s="1" t="s">
        <v>742</v>
      </c>
      <c r="C127" s="1">
        <v>160400</v>
      </c>
      <c r="D127" s="1" t="s">
        <v>128</v>
      </c>
      <c r="E127" s="1" t="s">
        <v>693</v>
      </c>
      <c r="H127" s="1" t="str">
        <f t="shared" si="3"/>
        <v/>
      </c>
      <c r="I127" s="1" t="str">
        <f t="shared" si="4"/>
        <v/>
      </c>
    </row>
    <row r="128" spans="1:9" x14ac:dyDescent="0.25">
      <c r="A128" s="1">
        <v>16</v>
      </c>
      <c r="B128" s="1" t="s">
        <v>742</v>
      </c>
      <c r="C128" s="1">
        <v>160050</v>
      </c>
      <c r="D128" s="1" t="s">
        <v>109</v>
      </c>
      <c r="E128" s="1" t="s">
        <v>693</v>
      </c>
      <c r="H128" s="1" t="str">
        <f t="shared" si="3"/>
        <v/>
      </c>
      <c r="I128" s="1" t="str">
        <f t="shared" si="4"/>
        <v/>
      </c>
    </row>
    <row r="129" spans="1:9" x14ac:dyDescent="0.25">
      <c r="A129" s="1">
        <v>16</v>
      </c>
      <c r="B129" s="1" t="s">
        <v>742</v>
      </c>
      <c r="C129" s="1">
        <v>169070</v>
      </c>
      <c r="D129" s="1" t="s">
        <v>380</v>
      </c>
      <c r="E129" s="1" t="s">
        <v>693</v>
      </c>
      <c r="H129" s="1" t="str">
        <f t="shared" si="3"/>
        <v/>
      </c>
      <c r="I129" s="1" t="str">
        <f t="shared" si="4"/>
        <v/>
      </c>
    </row>
    <row r="130" spans="1:9" x14ac:dyDescent="0.25">
      <c r="A130" s="1">
        <v>16</v>
      </c>
      <c r="B130" s="1" t="s">
        <v>742</v>
      </c>
      <c r="C130" s="1" t="s">
        <v>746</v>
      </c>
      <c r="D130" s="1" t="s">
        <v>745</v>
      </c>
      <c r="E130" s="1" t="s">
        <v>693</v>
      </c>
      <c r="H130" s="1" t="str">
        <f t="shared" si="3"/>
        <v/>
      </c>
      <c r="I130" s="1" t="str">
        <f t="shared" si="4"/>
        <v/>
      </c>
    </row>
    <row r="131" spans="1:9" x14ac:dyDescent="0.25">
      <c r="A131" s="1">
        <v>16</v>
      </c>
      <c r="B131" s="1" t="s">
        <v>742</v>
      </c>
      <c r="C131" s="1">
        <v>169040</v>
      </c>
      <c r="D131" s="1" t="s">
        <v>134</v>
      </c>
      <c r="E131" s="1" t="s">
        <v>693</v>
      </c>
      <c r="H131" s="1" t="str">
        <f t="shared" ref="H131:H194" si="5">IF(G131="","",G131-1&amp;" - "&amp;G131)</f>
        <v/>
      </c>
      <c r="I131" s="1" t="str">
        <f t="shared" si="4"/>
        <v/>
      </c>
    </row>
    <row r="132" spans="1:9" x14ac:dyDescent="0.25">
      <c r="A132" s="1">
        <v>16</v>
      </c>
      <c r="B132" s="1" t="s">
        <v>742</v>
      </c>
      <c r="C132" s="1">
        <v>160180</v>
      </c>
      <c r="D132" s="1" t="s">
        <v>114</v>
      </c>
      <c r="E132" s="1" t="s">
        <v>693</v>
      </c>
      <c r="H132" s="1" t="str">
        <f t="shared" si="5"/>
        <v/>
      </c>
      <c r="I132" s="1" t="str">
        <f t="shared" si="4"/>
        <v/>
      </c>
    </row>
    <row r="133" spans="1:9" x14ac:dyDescent="0.25">
      <c r="A133" s="1">
        <v>16</v>
      </c>
      <c r="B133" s="1" t="s">
        <v>742</v>
      </c>
      <c r="C133" s="1">
        <v>167030</v>
      </c>
      <c r="D133" s="1" t="s">
        <v>744</v>
      </c>
      <c r="E133" s="1" t="s">
        <v>693</v>
      </c>
      <c r="H133" s="1" t="str">
        <f t="shared" si="5"/>
        <v/>
      </c>
      <c r="I133" s="1" t="str">
        <f t="shared" si="4"/>
        <v/>
      </c>
    </row>
    <row r="134" spans="1:9" x14ac:dyDescent="0.25">
      <c r="A134" s="1">
        <v>16</v>
      </c>
      <c r="B134" s="1" t="s">
        <v>742</v>
      </c>
      <c r="C134" s="1">
        <v>160350</v>
      </c>
      <c r="D134" s="1" t="s">
        <v>125</v>
      </c>
      <c r="E134" s="1" t="s">
        <v>693</v>
      </c>
      <c r="H134" s="1" t="str">
        <f t="shared" si="5"/>
        <v/>
      </c>
      <c r="I134" s="1" t="str">
        <f t="shared" si="4"/>
        <v/>
      </c>
    </row>
    <row r="135" spans="1:9" x14ac:dyDescent="0.25">
      <c r="A135" s="1">
        <v>16</v>
      </c>
      <c r="B135" s="1" t="s">
        <v>742</v>
      </c>
      <c r="C135" s="1">
        <v>160060</v>
      </c>
      <c r="D135" s="1" t="s">
        <v>110</v>
      </c>
      <c r="E135" s="1" t="s">
        <v>693</v>
      </c>
      <c r="H135" s="1" t="str">
        <f t="shared" si="5"/>
        <v/>
      </c>
      <c r="I135" s="1" t="str">
        <f t="shared" si="4"/>
        <v/>
      </c>
    </row>
    <row r="136" spans="1:9" x14ac:dyDescent="0.25">
      <c r="A136" s="1">
        <v>16</v>
      </c>
      <c r="B136" s="1" t="s">
        <v>742</v>
      </c>
      <c r="C136" s="1">
        <v>160170</v>
      </c>
      <c r="D136" s="1" t="s">
        <v>544</v>
      </c>
      <c r="E136" s="1" t="s">
        <v>693</v>
      </c>
      <c r="H136" s="1" t="str">
        <f t="shared" si="5"/>
        <v/>
      </c>
      <c r="I136" s="1" t="str">
        <f t="shared" si="4"/>
        <v/>
      </c>
    </row>
    <row r="137" spans="1:9" x14ac:dyDescent="0.25">
      <c r="A137" s="1">
        <v>16</v>
      </c>
      <c r="B137" s="1" t="s">
        <v>742</v>
      </c>
      <c r="C137" s="1">
        <v>160240</v>
      </c>
      <c r="D137" s="1" t="s">
        <v>117</v>
      </c>
      <c r="E137" s="1" t="s">
        <v>693</v>
      </c>
      <c r="H137" s="1" t="str">
        <f t="shared" si="5"/>
        <v/>
      </c>
      <c r="I137" s="1" t="str">
        <f t="shared" si="4"/>
        <v/>
      </c>
    </row>
    <row r="138" spans="1:9" x14ac:dyDescent="0.25">
      <c r="A138" s="1">
        <v>16</v>
      </c>
      <c r="B138" s="1" t="s">
        <v>742</v>
      </c>
      <c r="C138" s="1">
        <v>160130</v>
      </c>
      <c r="D138" s="1" t="s">
        <v>113</v>
      </c>
      <c r="E138" s="1" t="s">
        <v>693</v>
      </c>
      <c r="H138" s="1" t="str">
        <f t="shared" si="5"/>
        <v/>
      </c>
      <c r="I138" s="1" t="str">
        <f t="shared" si="4"/>
        <v/>
      </c>
    </row>
    <row r="139" spans="1:9" x14ac:dyDescent="0.25">
      <c r="A139" s="1">
        <v>16</v>
      </c>
      <c r="B139" s="1" t="s">
        <v>742</v>
      </c>
      <c r="C139" s="1">
        <v>160250</v>
      </c>
      <c r="D139" s="1" t="s">
        <v>118</v>
      </c>
      <c r="E139" s="1" t="s">
        <v>693</v>
      </c>
      <c r="H139" s="1" t="str">
        <f t="shared" si="5"/>
        <v/>
      </c>
      <c r="I139" s="1" t="str">
        <f t="shared" si="4"/>
        <v/>
      </c>
    </row>
    <row r="140" spans="1:9" x14ac:dyDescent="0.25">
      <c r="A140" s="1">
        <v>16</v>
      </c>
      <c r="B140" s="1" t="s">
        <v>742</v>
      </c>
      <c r="C140" s="1">
        <v>160010</v>
      </c>
      <c r="D140" s="1" t="s">
        <v>107</v>
      </c>
      <c r="E140" s="1" t="s">
        <v>693</v>
      </c>
      <c r="H140" s="1" t="str">
        <f t="shared" si="5"/>
        <v/>
      </c>
      <c r="I140" s="1" t="str">
        <f t="shared" si="4"/>
        <v/>
      </c>
    </row>
    <row r="141" spans="1:9" x14ac:dyDescent="0.25">
      <c r="A141" s="1">
        <v>16</v>
      </c>
      <c r="B141" s="1" t="s">
        <v>742</v>
      </c>
      <c r="C141" s="1">
        <v>160410</v>
      </c>
      <c r="D141" s="1" t="s">
        <v>129</v>
      </c>
      <c r="E141" s="1" t="s">
        <v>693</v>
      </c>
      <c r="H141" s="1" t="str">
        <f t="shared" si="5"/>
        <v/>
      </c>
      <c r="I141" s="1" t="str">
        <f t="shared" si="4"/>
        <v/>
      </c>
    </row>
    <row r="142" spans="1:9" x14ac:dyDescent="0.25">
      <c r="A142" s="1">
        <v>16</v>
      </c>
      <c r="B142" s="1" t="s">
        <v>742</v>
      </c>
      <c r="C142" s="1">
        <v>160260</v>
      </c>
      <c r="D142" s="1" t="s">
        <v>119</v>
      </c>
      <c r="E142" s="1" t="s">
        <v>693</v>
      </c>
      <c r="H142" s="1" t="str">
        <f t="shared" si="5"/>
        <v/>
      </c>
      <c r="I142" s="1" t="str">
        <f t="shared" si="4"/>
        <v/>
      </c>
    </row>
    <row r="143" spans="1:9" x14ac:dyDescent="0.25">
      <c r="A143" s="1">
        <v>16</v>
      </c>
      <c r="B143" s="1" t="s">
        <v>742</v>
      </c>
      <c r="C143" s="1">
        <v>160270</v>
      </c>
      <c r="D143" s="1" t="s">
        <v>120</v>
      </c>
      <c r="E143" s="1" t="s">
        <v>693</v>
      </c>
      <c r="H143" s="1" t="str">
        <f t="shared" si="5"/>
        <v/>
      </c>
      <c r="I143" s="1" t="str">
        <f t="shared" si="4"/>
        <v/>
      </c>
    </row>
    <row r="144" spans="1:9" x14ac:dyDescent="0.25">
      <c r="A144" s="1">
        <v>16</v>
      </c>
      <c r="B144" s="1" t="s">
        <v>742</v>
      </c>
      <c r="C144" s="1">
        <v>169030</v>
      </c>
      <c r="D144" s="1" t="s">
        <v>743</v>
      </c>
      <c r="E144" s="1" t="s">
        <v>693</v>
      </c>
      <c r="H144" s="1" t="str">
        <f t="shared" si="5"/>
        <v/>
      </c>
      <c r="I144" s="1" t="str">
        <f t="shared" si="4"/>
        <v/>
      </c>
    </row>
    <row r="145" spans="1:9" x14ac:dyDescent="0.25">
      <c r="A145" s="1">
        <v>16</v>
      </c>
      <c r="B145" s="1" t="s">
        <v>742</v>
      </c>
      <c r="C145" s="1">
        <v>160220</v>
      </c>
      <c r="D145" s="1" t="s">
        <v>116</v>
      </c>
      <c r="E145" s="1" t="s">
        <v>693</v>
      </c>
      <c r="H145" s="1" t="str">
        <f t="shared" si="5"/>
        <v/>
      </c>
      <c r="I145" s="1" t="str">
        <f t="shared" si="4"/>
        <v/>
      </c>
    </row>
    <row r="146" spans="1:9" x14ac:dyDescent="0.25">
      <c r="A146" s="1">
        <v>16</v>
      </c>
      <c r="B146" s="1" t="s">
        <v>742</v>
      </c>
      <c r="C146" s="1">
        <v>160340</v>
      </c>
      <c r="D146" s="1" t="s">
        <v>124</v>
      </c>
      <c r="E146" s="1" t="s">
        <v>693</v>
      </c>
      <c r="H146" s="1" t="str">
        <f t="shared" si="5"/>
        <v/>
      </c>
      <c r="I146" s="1" t="str">
        <f t="shared" si="4"/>
        <v/>
      </c>
    </row>
    <row r="147" spans="1:9" x14ac:dyDescent="0.25">
      <c r="A147" s="1">
        <v>16</v>
      </c>
      <c r="B147" s="1" t="s">
        <v>742</v>
      </c>
      <c r="C147" s="1">
        <v>160280</v>
      </c>
      <c r="D147" s="1" t="s">
        <v>121</v>
      </c>
      <c r="E147" s="1" t="s">
        <v>693</v>
      </c>
      <c r="H147" s="1" t="str">
        <f t="shared" si="5"/>
        <v/>
      </c>
      <c r="I147" s="1" t="str">
        <f t="shared" si="4"/>
        <v/>
      </c>
    </row>
    <row r="148" spans="1:9" x14ac:dyDescent="0.25">
      <c r="A148" s="1">
        <v>16</v>
      </c>
      <c r="B148" s="1" t="s">
        <v>742</v>
      </c>
      <c r="C148" s="1">
        <v>160290</v>
      </c>
      <c r="D148" s="1" t="s">
        <v>122</v>
      </c>
      <c r="E148" s="1" t="s">
        <v>693</v>
      </c>
      <c r="H148" s="1" t="str">
        <f t="shared" si="5"/>
        <v/>
      </c>
      <c r="I148" s="1" t="str">
        <f t="shared" si="4"/>
        <v/>
      </c>
    </row>
    <row r="149" spans="1:9" x14ac:dyDescent="0.25">
      <c r="A149" s="1">
        <v>16</v>
      </c>
      <c r="B149" s="1" t="s">
        <v>742</v>
      </c>
      <c r="C149" s="1">
        <v>169050</v>
      </c>
      <c r="D149" s="1" t="s">
        <v>135</v>
      </c>
      <c r="E149" s="1" t="s">
        <v>693</v>
      </c>
      <c r="H149" s="1" t="str">
        <f t="shared" si="5"/>
        <v/>
      </c>
      <c r="I149" s="1" t="str">
        <f t="shared" si="4"/>
        <v/>
      </c>
    </row>
    <row r="150" spans="1:9" x14ac:dyDescent="0.25">
      <c r="A150" s="1">
        <v>16</v>
      </c>
      <c r="B150" s="1" t="s">
        <v>742</v>
      </c>
      <c r="C150" s="1">
        <v>160070</v>
      </c>
      <c r="D150" s="1" t="s">
        <v>111</v>
      </c>
      <c r="E150" s="1" t="s">
        <v>693</v>
      </c>
      <c r="H150" s="1" t="str">
        <f t="shared" si="5"/>
        <v/>
      </c>
      <c r="I150" s="1" t="str">
        <f t="shared" si="4"/>
        <v/>
      </c>
    </row>
    <row r="151" spans="1:9" x14ac:dyDescent="0.25">
      <c r="A151" s="1">
        <v>16</v>
      </c>
      <c r="B151" s="1" t="s">
        <v>742</v>
      </c>
      <c r="C151" s="1">
        <v>160210</v>
      </c>
      <c r="D151" s="1" t="s">
        <v>115</v>
      </c>
      <c r="E151" s="1" t="s">
        <v>693</v>
      </c>
      <c r="H151" s="1" t="str">
        <f t="shared" si="5"/>
        <v/>
      </c>
      <c r="I151" s="1" t="str">
        <f t="shared" si="4"/>
        <v/>
      </c>
    </row>
    <row r="152" spans="1:9" x14ac:dyDescent="0.25">
      <c r="A152" s="1">
        <v>16</v>
      </c>
      <c r="B152" s="1" t="s">
        <v>742</v>
      </c>
      <c r="C152" s="1">
        <v>160300</v>
      </c>
      <c r="D152" s="1" t="s">
        <v>123</v>
      </c>
      <c r="E152" s="1" t="s">
        <v>693</v>
      </c>
      <c r="H152" s="1" t="str">
        <f t="shared" si="5"/>
        <v/>
      </c>
      <c r="I152" s="1" t="str">
        <f t="shared" si="4"/>
        <v/>
      </c>
    </row>
    <row r="153" spans="1:9" x14ac:dyDescent="0.25">
      <c r="A153" s="1">
        <v>17</v>
      </c>
      <c r="B153" s="1" t="s">
        <v>741</v>
      </c>
      <c r="C153" s="1">
        <v>179010</v>
      </c>
      <c r="D153" s="1" t="s">
        <v>138</v>
      </c>
      <c r="E153" s="1" t="s">
        <v>687</v>
      </c>
      <c r="G153" s="1">
        <v>2020</v>
      </c>
      <c r="H153" s="1" t="str">
        <f t="shared" si="5"/>
        <v>2019 - 2020</v>
      </c>
      <c r="I153" s="1" t="str">
        <f t="shared" si="4"/>
        <v>2022 - 2023</v>
      </c>
    </row>
    <row r="154" spans="1:9" x14ac:dyDescent="0.25">
      <c r="A154" s="1">
        <v>17</v>
      </c>
      <c r="B154" s="1" t="s">
        <v>741</v>
      </c>
      <c r="C154" s="1">
        <v>170010</v>
      </c>
      <c r="D154" s="1" t="s">
        <v>136</v>
      </c>
      <c r="E154" s="1" t="s">
        <v>687</v>
      </c>
      <c r="F154" s="1" t="s">
        <v>691</v>
      </c>
      <c r="G154" s="1">
        <v>2022</v>
      </c>
      <c r="H154" s="1" t="str">
        <f t="shared" si="5"/>
        <v>2021 - 2022</v>
      </c>
      <c r="I154" s="1" t="str">
        <f t="shared" si="4"/>
        <v>2024 - 2025</v>
      </c>
    </row>
    <row r="155" spans="1:9" x14ac:dyDescent="0.25">
      <c r="A155" s="1">
        <v>17</v>
      </c>
      <c r="B155" s="1" t="s">
        <v>741</v>
      </c>
      <c r="C155" s="1">
        <v>170020</v>
      </c>
      <c r="D155" s="1" t="s">
        <v>137</v>
      </c>
      <c r="E155" s="1" t="s">
        <v>687</v>
      </c>
      <c r="F155" s="1" t="s">
        <v>691</v>
      </c>
      <c r="G155" s="1">
        <v>2022</v>
      </c>
      <c r="H155" s="1" t="str">
        <f t="shared" si="5"/>
        <v>2021 - 2022</v>
      </c>
      <c r="I155" s="1" t="str">
        <f t="shared" si="4"/>
        <v>2024 - 2025</v>
      </c>
    </row>
    <row r="156" spans="1:9" x14ac:dyDescent="0.25">
      <c r="A156" s="1">
        <v>18</v>
      </c>
      <c r="B156" s="1" t="s">
        <v>740</v>
      </c>
      <c r="C156" s="1">
        <v>180010</v>
      </c>
      <c r="D156" s="1" t="s">
        <v>139</v>
      </c>
      <c r="E156" s="1" t="s">
        <v>693</v>
      </c>
      <c r="H156" s="1" t="str">
        <f t="shared" si="5"/>
        <v/>
      </c>
      <c r="I156" s="1" t="str">
        <f t="shared" si="4"/>
        <v/>
      </c>
    </row>
    <row r="157" spans="1:9" x14ac:dyDescent="0.25">
      <c r="A157" s="1">
        <v>18</v>
      </c>
      <c r="B157" s="1" t="s">
        <v>740</v>
      </c>
      <c r="C157" s="1">
        <v>180020</v>
      </c>
      <c r="D157" s="1" t="s">
        <v>140</v>
      </c>
      <c r="E157" s="1" t="s">
        <v>693</v>
      </c>
      <c r="H157" s="1" t="str">
        <f t="shared" si="5"/>
        <v/>
      </c>
      <c r="I157" s="1" t="str">
        <f t="shared" si="4"/>
        <v/>
      </c>
    </row>
    <row r="158" spans="1:9" x14ac:dyDescent="0.25">
      <c r="A158" s="1">
        <v>19</v>
      </c>
      <c r="B158" s="1" t="s">
        <v>739</v>
      </c>
      <c r="C158" s="1">
        <v>190010</v>
      </c>
      <c r="D158" s="1" t="s">
        <v>538</v>
      </c>
      <c r="E158" s="1" t="s">
        <v>687</v>
      </c>
      <c r="G158" s="1">
        <v>2023</v>
      </c>
      <c r="H158" s="1" t="str">
        <f t="shared" si="5"/>
        <v>2022 - 2023</v>
      </c>
      <c r="I158" s="1" t="str">
        <f t="shared" si="4"/>
        <v>2025 - 2026</v>
      </c>
    </row>
    <row r="159" spans="1:9" x14ac:dyDescent="0.25">
      <c r="A159" s="1">
        <v>20</v>
      </c>
      <c r="B159" s="1" t="s">
        <v>738</v>
      </c>
      <c r="C159" s="1">
        <v>200010</v>
      </c>
      <c r="D159" s="1" t="s">
        <v>141</v>
      </c>
      <c r="E159" s="1" t="s">
        <v>687</v>
      </c>
      <c r="G159" s="1">
        <v>2022</v>
      </c>
      <c r="H159" s="1" t="str">
        <f t="shared" si="5"/>
        <v>2021 - 2022</v>
      </c>
      <c r="I159" s="1" t="str">
        <f t="shared" si="4"/>
        <v>2024 - 2025</v>
      </c>
    </row>
    <row r="160" spans="1:9" x14ac:dyDescent="0.25">
      <c r="A160" s="1">
        <v>22</v>
      </c>
      <c r="B160" s="1" t="s">
        <v>735</v>
      </c>
      <c r="C160" s="1">
        <v>220010</v>
      </c>
      <c r="D160" s="1" t="s">
        <v>142</v>
      </c>
      <c r="E160" s="1" t="s">
        <v>693</v>
      </c>
      <c r="H160" s="1" t="str">
        <f t="shared" si="5"/>
        <v/>
      </c>
      <c r="I160" s="1" t="str">
        <f t="shared" si="4"/>
        <v/>
      </c>
    </row>
    <row r="161" spans="1:9" x14ac:dyDescent="0.25">
      <c r="A161" s="1">
        <v>22</v>
      </c>
      <c r="B161" s="1" t="s">
        <v>735</v>
      </c>
      <c r="C161" s="1">
        <v>220020</v>
      </c>
      <c r="D161" s="1" t="s">
        <v>431</v>
      </c>
      <c r="E161" s="1" t="s">
        <v>693</v>
      </c>
      <c r="H161" s="1" t="str">
        <f t="shared" si="5"/>
        <v/>
      </c>
      <c r="I161" s="1" t="str">
        <f t="shared" si="4"/>
        <v/>
      </c>
    </row>
    <row r="162" spans="1:9" x14ac:dyDescent="0.25">
      <c r="A162" s="1">
        <v>22</v>
      </c>
      <c r="B162" s="1" t="s">
        <v>735</v>
      </c>
      <c r="C162" s="1">
        <v>220030</v>
      </c>
      <c r="D162" s="1" t="s">
        <v>143</v>
      </c>
      <c r="E162" s="1" t="s">
        <v>693</v>
      </c>
      <c r="H162" s="1" t="str">
        <f t="shared" si="5"/>
        <v/>
      </c>
      <c r="I162" s="1" t="str">
        <f t="shared" si="4"/>
        <v/>
      </c>
    </row>
    <row r="163" spans="1:9" x14ac:dyDescent="0.25">
      <c r="A163" s="1">
        <v>22</v>
      </c>
      <c r="B163" s="1" t="s">
        <v>735</v>
      </c>
      <c r="C163" s="1">
        <v>220060</v>
      </c>
      <c r="D163" s="1" t="s">
        <v>145</v>
      </c>
      <c r="E163" s="1" t="s">
        <v>693</v>
      </c>
      <c r="H163" s="1" t="str">
        <f t="shared" si="5"/>
        <v/>
      </c>
      <c r="I163" s="1" t="str">
        <f t="shared" si="4"/>
        <v/>
      </c>
    </row>
    <row r="164" spans="1:9" x14ac:dyDescent="0.25">
      <c r="A164" s="1">
        <v>22</v>
      </c>
      <c r="B164" s="1" t="s">
        <v>735</v>
      </c>
      <c r="C164" s="1">
        <v>229010</v>
      </c>
      <c r="D164" s="1" t="s">
        <v>148</v>
      </c>
      <c r="E164" s="1" t="s">
        <v>693</v>
      </c>
      <c r="H164" s="1" t="str">
        <f t="shared" si="5"/>
        <v/>
      </c>
      <c r="I164" s="1" t="str">
        <f t="shared" si="4"/>
        <v/>
      </c>
    </row>
    <row r="165" spans="1:9" x14ac:dyDescent="0.25">
      <c r="A165" s="1">
        <v>22</v>
      </c>
      <c r="B165" s="1" t="s">
        <v>735</v>
      </c>
      <c r="C165" s="1">
        <v>220140</v>
      </c>
      <c r="D165" s="1" t="s">
        <v>435</v>
      </c>
      <c r="E165" s="1" t="s">
        <v>693</v>
      </c>
      <c r="H165" s="1" t="str">
        <f t="shared" si="5"/>
        <v/>
      </c>
      <c r="I165" s="1" t="str">
        <f t="shared" si="4"/>
        <v/>
      </c>
    </row>
    <row r="166" spans="1:9" x14ac:dyDescent="0.25">
      <c r="A166" s="1">
        <v>22</v>
      </c>
      <c r="B166" s="1" t="s">
        <v>735</v>
      </c>
      <c r="C166" s="1">
        <v>227030</v>
      </c>
      <c r="D166" s="1" t="s">
        <v>438</v>
      </c>
      <c r="E166" s="1" t="s">
        <v>693</v>
      </c>
      <c r="H166" s="1" t="str">
        <f t="shared" si="5"/>
        <v/>
      </c>
      <c r="I166" s="1" t="str">
        <f t="shared" si="4"/>
        <v/>
      </c>
    </row>
    <row r="167" spans="1:9" x14ac:dyDescent="0.25">
      <c r="A167" s="1">
        <v>22</v>
      </c>
      <c r="B167" s="1" t="s">
        <v>735</v>
      </c>
      <c r="C167" s="1">
        <v>220100</v>
      </c>
      <c r="D167" s="1" t="s">
        <v>146</v>
      </c>
      <c r="E167" s="1" t="s">
        <v>693</v>
      </c>
      <c r="H167" s="1" t="str">
        <f t="shared" si="5"/>
        <v/>
      </c>
      <c r="I167" s="1" t="str">
        <f t="shared" si="4"/>
        <v/>
      </c>
    </row>
    <row r="168" spans="1:9" x14ac:dyDescent="0.25">
      <c r="A168" s="1">
        <v>22</v>
      </c>
      <c r="B168" s="1" t="s">
        <v>735</v>
      </c>
      <c r="C168" s="1">
        <v>220040</v>
      </c>
      <c r="D168" s="1" t="s">
        <v>737</v>
      </c>
      <c r="E168" s="1" t="s">
        <v>693</v>
      </c>
      <c r="H168" s="1" t="str">
        <f t="shared" si="5"/>
        <v/>
      </c>
      <c r="I168" s="1" t="str">
        <f t="shared" si="4"/>
        <v/>
      </c>
    </row>
    <row r="169" spans="1:9" x14ac:dyDescent="0.25">
      <c r="A169" s="1">
        <v>22</v>
      </c>
      <c r="B169" s="1" t="s">
        <v>735</v>
      </c>
      <c r="C169" s="1">
        <v>220050</v>
      </c>
      <c r="D169" s="1" t="s">
        <v>736</v>
      </c>
      <c r="E169" s="1" t="s">
        <v>693</v>
      </c>
      <c r="H169" s="1" t="str">
        <f t="shared" si="5"/>
        <v/>
      </c>
      <c r="I169" s="1" t="str">
        <f t="shared" si="4"/>
        <v/>
      </c>
    </row>
    <row r="170" spans="1:9" x14ac:dyDescent="0.25">
      <c r="A170" s="1">
        <v>22</v>
      </c>
      <c r="B170" s="1" t="s">
        <v>735</v>
      </c>
      <c r="C170" s="1">
        <v>220150</v>
      </c>
      <c r="D170" s="1" t="s">
        <v>147</v>
      </c>
      <c r="E170" s="1" t="s">
        <v>693</v>
      </c>
      <c r="H170" s="1" t="str">
        <f t="shared" si="5"/>
        <v/>
      </c>
      <c r="I170" s="1" t="str">
        <f t="shared" si="4"/>
        <v/>
      </c>
    </row>
    <row r="171" spans="1:9" x14ac:dyDescent="0.25">
      <c r="A171" s="1">
        <v>22</v>
      </c>
      <c r="B171" s="1" t="s">
        <v>735</v>
      </c>
      <c r="C171" s="1">
        <v>227010</v>
      </c>
      <c r="D171" s="1" t="s">
        <v>436</v>
      </c>
      <c r="E171" s="1" t="s">
        <v>687</v>
      </c>
      <c r="G171" s="1">
        <v>2020</v>
      </c>
      <c r="H171" s="1" t="str">
        <f t="shared" si="5"/>
        <v>2019 - 2020</v>
      </c>
      <c r="I171" s="1" t="str">
        <f t="shared" si="4"/>
        <v>2022 - 2023</v>
      </c>
    </row>
    <row r="172" spans="1:9" x14ac:dyDescent="0.25">
      <c r="A172" s="1">
        <v>22</v>
      </c>
      <c r="B172" s="1" t="s">
        <v>735</v>
      </c>
      <c r="C172" s="1">
        <v>220070</v>
      </c>
      <c r="D172" s="1" t="s">
        <v>734</v>
      </c>
      <c r="E172" s="1" t="s">
        <v>693</v>
      </c>
      <c r="H172" s="1" t="str">
        <f t="shared" si="5"/>
        <v/>
      </c>
      <c r="I172" s="1" t="str">
        <f t="shared" si="4"/>
        <v/>
      </c>
    </row>
    <row r="173" spans="1:9" x14ac:dyDescent="0.25">
      <c r="A173" s="1">
        <v>23</v>
      </c>
      <c r="B173" s="1" t="s">
        <v>733</v>
      </c>
      <c r="C173" s="1">
        <v>230010</v>
      </c>
      <c r="D173" s="1" t="s">
        <v>149</v>
      </c>
      <c r="E173" s="1" t="s">
        <v>687</v>
      </c>
      <c r="G173" s="1">
        <v>2021</v>
      </c>
      <c r="H173" s="1" t="str">
        <f t="shared" si="5"/>
        <v>2020 - 2021</v>
      </c>
      <c r="I173" s="1" t="str">
        <f t="shared" si="4"/>
        <v>2023 - 2024</v>
      </c>
    </row>
    <row r="174" spans="1:9" x14ac:dyDescent="0.25">
      <c r="A174" s="1">
        <v>55</v>
      </c>
      <c r="B174" s="1" t="s">
        <v>732</v>
      </c>
      <c r="C174" s="1">
        <v>550010</v>
      </c>
      <c r="D174" s="1" t="s">
        <v>150</v>
      </c>
      <c r="E174" s="1" t="s">
        <v>687</v>
      </c>
      <c r="G174" s="1">
        <v>2022</v>
      </c>
      <c r="H174" s="1" t="str">
        <f t="shared" si="5"/>
        <v>2021 - 2022</v>
      </c>
      <c r="I174" s="1" t="str">
        <f t="shared" ref="I174:I237" si="6">IF(G174="","",G174+2&amp;" - "&amp;G174+3)</f>
        <v>2024 - 2025</v>
      </c>
    </row>
    <row r="175" spans="1:9" x14ac:dyDescent="0.25">
      <c r="A175" s="1">
        <v>24</v>
      </c>
      <c r="B175" s="1" t="s">
        <v>727</v>
      </c>
      <c r="C175" s="1">
        <v>240020</v>
      </c>
      <c r="D175" s="1" t="s">
        <v>152</v>
      </c>
      <c r="E175" s="1" t="s">
        <v>693</v>
      </c>
      <c r="H175" s="1" t="str">
        <f t="shared" si="5"/>
        <v/>
      </c>
      <c r="I175" s="1" t="str">
        <f t="shared" si="6"/>
        <v/>
      </c>
    </row>
    <row r="176" spans="1:9" x14ac:dyDescent="0.25">
      <c r="A176" s="1">
        <v>24</v>
      </c>
      <c r="B176" s="1" t="s">
        <v>727</v>
      </c>
      <c r="C176" s="1">
        <v>249030</v>
      </c>
      <c r="D176" s="1" t="s">
        <v>731</v>
      </c>
      <c r="E176" s="1" t="s">
        <v>693</v>
      </c>
      <c r="H176" s="1" t="str">
        <f t="shared" si="5"/>
        <v/>
      </c>
      <c r="I176" s="1" t="str">
        <f t="shared" si="6"/>
        <v/>
      </c>
    </row>
    <row r="177" spans="1:9" x14ac:dyDescent="0.25">
      <c r="A177" s="1">
        <v>24</v>
      </c>
      <c r="B177" s="1" t="s">
        <v>727</v>
      </c>
      <c r="C177" s="1">
        <v>247020</v>
      </c>
      <c r="D177" s="1" t="s">
        <v>730</v>
      </c>
      <c r="E177" s="1" t="s">
        <v>693</v>
      </c>
      <c r="H177" s="1" t="str">
        <f t="shared" si="5"/>
        <v/>
      </c>
      <c r="I177" s="1" t="str">
        <f t="shared" si="6"/>
        <v/>
      </c>
    </row>
    <row r="178" spans="1:9" x14ac:dyDescent="0.25">
      <c r="A178" s="1">
        <v>24</v>
      </c>
      <c r="B178" s="1" t="s">
        <v>727</v>
      </c>
      <c r="C178" s="1">
        <v>240080</v>
      </c>
      <c r="D178" s="1" t="s">
        <v>157</v>
      </c>
      <c r="E178" s="1" t="s">
        <v>693</v>
      </c>
      <c r="H178" s="1" t="str">
        <f t="shared" si="5"/>
        <v/>
      </c>
      <c r="I178" s="1" t="str">
        <f t="shared" si="6"/>
        <v/>
      </c>
    </row>
    <row r="179" spans="1:9" x14ac:dyDescent="0.25">
      <c r="A179" s="1">
        <v>24</v>
      </c>
      <c r="B179" s="1" t="s">
        <v>727</v>
      </c>
      <c r="C179" s="1">
        <v>240320</v>
      </c>
      <c r="D179" s="1" t="s">
        <v>5</v>
      </c>
      <c r="E179" s="1" t="s">
        <v>693</v>
      </c>
      <c r="H179" s="1" t="str">
        <f t="shared" si="5"/>
        <v/>
      </c>
      <c r="I179" s="1" t="str">
        <f t="shared" si="6"/>
        <v/>
      </c>
    </row>
    <row r="180" spans="1:9" x14ac:dyDescent="0.25">
      <c r="A180" s="1">
        <v>24</v>
      </c>
      <c r="B180" s="1" t="s">
        <v>727</v>
      </c>
      <c r="C180" s="1">
        <v>249050</v>
      </c>
      <c r="D180" s="1" t="s">
        <v>729</v>
      </c>
      <c r="E180" s="1" t="s">
        <v>693</v>
      </c>
      <c r="H180" s="1" t="str">
        <f t="shared" si="5"/>
        <v/>
      </c>
      <c r="I180" s="1" t="str">
        <f t="shared" si="6"/>
        <v/>
      </c>
    </row>
    <row r="181" spans="1:9" x14ac:dyDescent="0.25">
      <c r="A181" s="1">
        <v>24</v>
      </c>
      <c r="B181" s="1" t="s">
        <v>727</v>
      </c>
      <c r="C181" s="1">
        <v>240140</v>
      </c>
      <c r="D181" s="1" t="s">
        <v>162</v>
      </c>
      <c r="E181" s="1" t="s">
        <v>693</v>
      </c>
      <c r="H181" s="1" t="str">
        <f t="shared" si="5"/>
        <v/>
      </c>
      <c r="I181" s="1" t="str">
        <f t="shared" si="6"/>
        <v/>
      </c>
    </row>
    <row r="182" spans="1:9" x14ac:dyDescent="0.25">
      <c r="A182" s="1">
        <v>24</v>
      </c>
      <c r="B182" s="1" t="s">
        <v>727</v>
      </c>
      <c r="C182" s="1">
        <v>247030</v>
      </c>
      <c r="D182" s="1" t="s">
        <v>184</v>
      </c>
      <c r="E182" s="1" t="s">
        <v>693</v>
      </c>
      <c r="H182" s="1" t="str">
        <f t="shared" si="5"/>
        <v/>
      </c>
      <c r="I182" s="1" t="str">
        <f t="shared" si="6"/>
        <v/>
      </c>
    </row>
    <row r="183" spans="1:9" x14ac:dyDescent="0.25">
      <c r="A183" s="1">
        <v>24</v>
      </c>
      <c r="B183" s="1" t="s">
        <v>727</v>
      </c>
      <c r="C183" s="1">
        <v>240090</v>
      </c>
      <c r="D183" s="1" t="s">
        <v>158</v>
      </c>
      <c r="E183" s="1" t="s">
        <v>693</v>
      </c>
      <c r="H183" s="1" t="str">
        <f t="shared" si="5"/>
        <v/>
      </c>
      <c r="I183" s="1" t="str">
        <f t="shared" si="6"/>
        <v/>
      </c>
    </row>
    <row r="184" spans="1:9" x14ac:dyDescent="0.25">
      <c r="A184" s="1">
        <v>24</v>
      </c>
      <c r="B184" s="1" t="s">
        <v>727</v>
      </c>
      <c r="C184" s="1">
        <v>240110</v>
      </c>
      <c r="D184" s="1" t="s">
        <v>159</v>
      </c>
      <c r="E184" s="1" t="s">
        <v>693</v>
      </c>
      <c r="H184" s="1" t="str">
        <f t="shared" si="5"/>
        <v/>
      </c>
      <c r="I184" s="1" t="str">
        <f t="shared" si="6"/>
        <v/>
      </c>
    </row>
    <row r="185" spans="1:9" x14ac:dyDescent="0.25">
      <c r="A185" s="1">
        <v>24</v>
      </c>
      <c r="B185" s="1" t="s">
        <v>727</v>
      </c>
      <c r="C185" s="1">
        <v>240030</v>
      </c>
      <c r="D185" s="1" t="s">
        <v>153</v>
      </c>
      <c r="E185" s="1" t="s">
        <v>693</v>
      </c>
      <c r="H185" s="1" t="str">
        <f t="shared" si="5"/>
        <v/>
      </c>
      <c r="I185" s="1" t="str">
        <f t="shared" si="6"/>
        <v/>
      </c>
    </row>
    <row r="186" spans="1:9" x14ac:dyDescent="0.25">
      <c r="A186" s="1">
        <v>24</v>
      </c>
      <c r="B186" s="1" t="s">
        <v>727</v>
      </c>
      <c r="C186" s="1">
        <v>240120</v>
      </c>
      <c r="D186" s="1" t="s">
        <v>160</v>
      </c>
      <c r="E186" s="1" t="s">
        <v>693</v>
      </c>
      <c r="H186" s="1" t="str">
        <f t="shared" si="5"/>
        <v/>
      </c>
      <c r="I186" s="1" t="str">
        <f t="shared" si="6"/>
        <v/>
      </c>
    </row>
    <row r="187" spans="1:9" x14ac:dyDescent="0.25">
      <c r="A187" s="1">
        <v>24</v>
      </c>
      <c r="B187" s="1" t="s">
        <v>727</v>
      </c>
      <c r="C187" s="1">
        <v>240370</v>
      </c>
      <c r="D187" s="1" t="s">
        <v>176</v>
      </c>
      <c r="E187" s="1" t="s">
        <v>693</v>
      </c>
      <c r="H187" s="1" t="str">
        <f t="shared" si="5"/>
        <v/>
      </c>
      <c r="I187" s="1" t="str">
        <f t="shared" si="6"/>
        <v/>
      </c>
    </row>
    <row r="188" spans="1:9" x14ac:dyDescent="0.25">
      <c r="A188" s="1">
        <v>24</v>
      </c>
      <c r="B188" s="1" t="s">
        <v>727</v>
      </c>
      <c r="C188" s="1">
        <v>240060</v>
      </c>
      <c r="D188" s="1" t="s">
        <v>155</v>
      </c>
      <c r="E188" s="1" t="s">
        <v>687</v>
      </c>
      <c r="F188" s="1" t="s">
        <v>691</v>
      </c>
      <c r="G188" s="1">
        <v>2023</v>
      </c>
      <c r="H188" s="1" t="str">
        <f t="shared" si="5"/>
        <v>2022 - 2023</v>
      </c>
      <c r="I188" s="1" t="str">
        <f t="shared" si="6"/>
        <v>2025 - 2026</v>
      </c>
    </row>
    <row r="189" spans="1:9" x14ac:dyDescent="0.25">
      <c r="A189" s="1">
        <v>24</v>
      </c>
      <c r="B189" s="1" t="s">
        <v>727</v>
      </c>
      <c r="C189" s="1">
        <v>240390</v>
      </c>
      <c r="D189" s="1" t="s">
        <v>178</v>
      </c>
      <c r="E189" s="1" t="s">
        <v>693</v>
      </c>
      <c r="H189" s="1" t="str">
        <f t="shared" si="5"/>
        <v/>
      </c>
      <c r="I189" s="1" t="str">
        <f t="shared" si="6"/>
        <v/>
      </c>
    </row>
    <row r="190" spans="1:9" x14ac:dyDescent="0.25">
      <c r="A190" s="1">
        <v>24</v>
      </c>
      <c r="B190" s="1" t="s">
        <v>727</v>
      </c>
      <c r="C190" s="1">
        <v>240350</v>
      </c>
      <c r="D190" s="1" t="s">
        <v>175</v>
      </c>
      <c r="E190" s="1" t="s">
        <v>693</v>
      </c>
      <c r="H190" s="1" t="str">
        <f t="shared" si="5"/>
        <v/>
      </c>
      <c r="I190" s="1" t="str">
        <f t="shared" si="6"/>
        <v/>
      </c>
    </row>
    <row r="191" spans="1:9" x14ac:dyDescent="0.25">
      <c r="A191" s="1">
        <v>24</v>
      </c>
      <c r="B191" s="1" t="s">
        <v>727</v>
      </c>
      <c r="C191" s="1">
        <v>240130</v>
      </c>
      <c r="D191" s="1" t="s">
        <v>161</v>
      </c>
      <c r="E191" s="1" t="s">
        <v>687</v>
      </c>
      <c r="F191" s="1" t="s">
        <v>691</v>
      </c>
      <c r="G191" s="1">
        <v>2023</v>
      </c>
      <c r="H191" s="1" t="str">
        <f t="shared" si="5"/>
        <v>2022 - 2023</v>
      </c>
      <c r="I191" s="1" t="str">
        <f t="shared" si="6"/>
        <v>2025 - 2026</v>
      </c>
    </row>
    <row r="192" spans="1:9" x14ac:dyDescent="0.25">
      <c r="A192" s="1">
        <v>24</v>
      </c>
      <c r="B192" s="1" t="s">
        <v>727</v>
      </c>
      <c r="C192" s="1">
        <v>240150</v>
      </c>
      <c r="D192" s="1" t="s">
        <v>163</v>
      </c>
      <c r="E192" s="1" t="s">
        <v>693</v>
      </c>
      <c r="H192" s="1" t="str">
        <f t="shared" si="5"/>
        <v/>
      </c>
      <c r="I192" s="1" t="str">
        <f t="shared" si="6"/>
        <v/>
      </c>
    </row>
    <row r="193" spans="1:9" x14ac:dyDescent="0.25">
      <c r="A193" s="1">
        <v>24</v>
      </c>
      <c r="B193" s="1" t="s">
        <v>727</v>
      </c>
      <c r="C193" s="1">
        <v>240050</v>
      </c>
      <c r="D193" s="1" t="s">
        <v>154</v>
      </c>
      <c r="E193" s="1" t="s">
        <v>693</v>
      </c>
      <c r="H193" s="1" t="str">
        <f t="shared" si="5"/>
        <v/>
      </c>
      <c r="I193" s="1" t="str">
        <f t="shared" si="6"/>
        <v/>
      </c>
    </row>
    <row r="194" spans="1:9" x14ac:dyDescent="0.25">
      <c r="A194" s="1">
        <v>24</v>
      </c>
      <c r="B194" s="1" t="s">
        <v>727</v>
      </c>
      <c r="C194" s="1">
        <v>240180</v>
      </c>
      <c r="D194" s="1" t="s">
        <v>164</v>
      </c>
      <c r="E194" s="1" t="s">
        <v>693</v>
      </c>
      <c r="H194" s="1" t="str">
        <f t="shared" si="5"/>
        <v/>
      </c>
      <c r="I194" s="1" t="str">
        <f t="shared" si="6"/>
        <v/>
      </c>
    </row>
    <row r="195" spans="1:9" x14ac:dyDescent="0.25">
      <c r="A195" s="1">
        <v>24</v>
      </c>
      <c r="B195" s="1" t="s">
        <v>727</v>
      </c>
      <c r="C195" s="1">
        <v>240310</v>
      </c>
      <c r="D195" s="1" t="s">
        <v>174</v>
      </c>
      <c r="E195" s="1" t="s">
        <v>693</v>
      </c>
      <c r="H195" s="1" t="str">
        <f t="shared" ref="H195:H258" si="7">IF(G195="","",G195-1&amp;" - "&amp;G195)</f>
        <v/>
      </c>
      <c r="I195" s="1" t="str">
        <f t="shared" si="6"/>
        <v/>
      </c>
    </row>
    <row r="196" spans="1:9" x14ac:dyDescent="0.25">
      <c r="A196" s="1">
        <v>24</v>
      </c>
      <c r="B196" s="1" t="s">
        <v>727</v>
      </c>
      <c r="C196" s="1">
        <v>247060</v>
      </c>
      <c r="D196" s="1" t="s">
        <v>186</v>
      </c>
      <c r="E196" s="1" t="s">
        <v>693</v>
      </c>
      <c r="H196" s="1" t="str">
        <f t="shared" si="7"/>
        <v/>
      </c>
      <c r="I196" s="1" t="str">
        <f t="shared" si="6"/>
        <v/>
      </c>
    </row>
    <row r="197" spans="1:9" x14ac:dyDescent="0.25">
      <c r="A197" s="1">
        <v>24</v>
      </c>
      <c r="B197" s="1" t="s">
        <v>727</v>
      </c>
      <c r="C197" s="1">
        <v>240190</v>
      </c>
      <c r="D197" s="1" t="s">
        <v>728</v>
      </c>
      <c r="E197" s="1" t="s">
        <v>693</v>
      </c>
      <c r="H197" s="1" t="str">
        <f t="shared" si="7"/>
        <v/>
      </c>
      <c r="I197" s="1" t="str">
        <f t="shared" si="6"/>
        <v/>
      </c>
    </row>
    <row r="198" spans="1:9" x14ac:dyDescent="0.25">
      <c r="A198" s="1">
        <v>24</v>
      </c>
      <c r="B198" s="1" t="s">
        <v>727</v>
      </c>
      <c r="C198" s="1">
        <v>240200</v>
      </c>
      <c r="D198" s="1" t="s">
        <v>166</v>
      </c>
      <c r="E198" s="1" t="s">
        <v>693</v>
      </c>
      <c r="H198" s="1" t="str">
        <f t="shared" si="7"/>
        <v/>
      </c>
      <c r="I198" s="1" t="str">
        <f t="shared" si="6"/>
        <v/>
      </c>
    </row>
    <row r="199" spans="1:9" x14ac:dyDescent="0.25">
      <c r="A199" s="1">
        <v>24</v>
      </c>
      <c r="B199" s="1" t="s">
        <v>727</v>
      </c>
      <c r="C199" s="1">
        <v>240500</v>
      </c>
      <c r="D199" s="1" t="s">
        <v>181</v>
      </c>
      <c r="E199" s="1" t="s">
        <v>693</v>
      </c>
      <c r="H199" s="1" t="str">
        <f t="shared" si="7"/>
        <v/>
      </c>
      <c r="I199" s="1" t="str">
        <f t="shared" si="6"/>
        <v/>
      </c>
    </row>
    <row r="200" spans="1:9" x14ac:dyDescent="0.25">
      <c r="A200" s="1">
        <v>24</v>
      </c>
      <c r="B200" s="1" t="s">
        <v>727</v>
      </c>
      <c r="C200" s="1">
        <v>240220</v>
      </c>
      <c r="D200" s="1" t="s">
        <v>168</v>
      </c>
      <c r="E200" s="1" t="s">
        <v>693</v>
      </c>
      <c r="H200" s="1" t="str">
        <f t="shared" si="7"/>
        <v/>
      </c>
      <c r="I200" s="1" t="str">
        <f t="shared" si="6"/>
        <v/>
      </c>
    </row>
    <row r="201" spans="1:9" x14ac:dyDescent="0.25">
      <c r="A201" s="1">
        <v>24</v>
      </c>
      <c r="B201" s="1" t="s">
        <v>727</v>
      </c>
      <c r="C201" s="1">
        <v>240210</v>
      </c>
      <c r="D201" s="1" t="s">
        <v>167</v>
      </c>
      <c r="E201" s="1" t="s">
        <v>693</v>
      </c>
      <c r="H201" s="1" t="str">
        <f t="shared" si="7"/>
        <v/>
      </c>
      <c r="I201" s="1" t="str">
        <f t="shared" si="6"/>
        <v/>
      </c>
    </row>
    <row r="202" spans="1:9" x14ac:dyDescent="0.25">
      <c r="A202" s="1">
        <v>24</v>
      </c>
      <c r="B202" s="1" t="s">
        <v>727</v>
      </c>
      <c r="C202" s="1">
        <v>240300</v>
      </c>
      <c r="D202" s="1" t="s">
        <v>173</v>
      </c>
      <c r="E202" s="1" t="s">
        <v>693</v>
      </c>
      <c r="H202" s="1" t="str">
        <f t="shared" si="7"/>
        <v/>
      </c>
      <c r="I202" s="1" t="str">
        <f t="shared" si="6"/>
        <v/>
      </c>
    </row>
    <row r="203" spans="1:9" x14ac:dyDescent="0.25">
      <c r="A203" s="1">
        <v>24</v>
      </c>
      <c r="B203" s="1" t="s">
        <v>727</v>
      </c>
      <c r="C203" s="1">
        <v>249040</v>
      </c>
      <c r="D203" s="1" t="s">
        <v>189</v>
      </c>
      <c r="E203" s="1" t="s">
        <v>693</v>
      </c>
      <c r="H203" s="1" t="str">
        <f t="shared" si="7"/>
        <v/>
      </c>
      <c r="I203" s="1" t="str">
        <f t="shared" si="6"/>
        <v/>
      </c>
    </row>
    <row r="204" spans="1:9" x14ac:dyDescent="0.25">
      <c r="A204" s="1">
        <v>24</v>
      </c>
      <c r="B204" s="1" t="s">
        <v>727</v>
      </c>
      <c r="C204" s="1">
        <v>240230</v>
      </c>
      <c r="D204" s="1" t="s">
        <v>169</v>
      </c>
      <c r="E204" s="1" t="s">
        <v>693</v>
      </c>
      <c r="H204" s="1" t="str">
        <f t="shared" si="7"/>
        <v/>
      </c>
      <c r="I204" s="1" t="str">
        <f t="shared" si="6"/>
        <v/>
      </c>
    </row>
    <row r="205" spans="1:9" x14ac:dyDescent="0.25">
      <c r="A205" s="1">
        <v>24</v>
      </c>
      <c r="B205" s="1" t="s">
        <v>727</v>
      </c>
      <c r="C205" s="1">
        <v>240250</v>
      </c>
      <c r="D205" s="1" t="s">
        <v>170</v>
      </c>
      <c r="E205" s="1" t="s">
        <v>693</v>
      </c>
      <c r="H205" s="1" t="str">
        <f t="shared" si="7"/>
        <v/>
      </c>
      <c r="I205" s="1" t="str">
        <f t="shared" si="6"/>
        <v/>
      </c>
    </row>
    <row r="206" spans="1:9" x14ac:dyDescent="0.25">
      <c r="A206" s="1">
        <v>24</v>
      </c>
      <c r="B206" s="1" t="s">
        <v>727</v>
      </c>
      <c r="C206" s="1">
        <v>240280</v>
      </c>
      <c r="D206" s="1" t="s">
        <v>172</v>
      </c>
      <c r="E206" s="1" t="s">
        <v>687</v>
      </c>
      <c r="F206" s="1" t="s">
        <v>691</v>
      </c>
      <c r="G206" s="1">
        <v>2023</v>
      </c>
      <c r="H206" s="1" t="str">
        <f t="shared" si="7"/>
        <v>2022 - 2023</v>
      </c>
      <c r="I206" s="1" t="str">
        <f t="shared" si="6"/>
        <v>2025 - 2026</v>
      </c>
    </row>
    <row r="207" spans="1:9" x14ac:dyDescent="0.25">
      <c r="A207" s="1">
        <v>24</v>
      </c>
      <c r="B207" s="1" t="s">
        <v>727</v>
      </c>
      <c r="C207" s="1">
        <v>240270</v>
      </c>
      <c r="D207" s="1" t="s">
        <v>171</v>
      </c>
      <c r="E207" s="1" t="s">
        <v>693</v>
      </c>
      <c r="H207" s="1" t="str">
        <f t="shared" si="7"/>
        <v/>
      </c>
      <c r="I207" s="1" t="str">
        <f t="shared" si="6"/>
        <v/>
      </c>
    </row>
    <row r="208" spans="1:9" x14ac:dyDescent="0.25">
      <c r="A208" s="1">
        <v>24</v>
      </c>
      <c r="B208" s="1" t="s">
        <v>727</v>
      </c>
      <c r="C208" s="1">
        <v>240490</v>
      </c>
      <c r="D208" s="1" t="s">
        <v>180</v>
      </c>
      <c r="E208" s="1" t="s">
        <v>693</v>
      </c>
      <c r="H208" s="1" t="str">
        <f t="shared" si="7"/>
        <v/>
      </c>
      <c r="I208" s="1" t="str">
        <f t="shared" si="6"/>
        <v/>
      </c>
    </row>
    <row r="209" spans="1:9" x14ac:dyDescent="0.25">
      <c r="A209" s="1">
        <v>25</v>
      </c>
      <c r="B209" s="1" t="s">
        <v>726</v>
      </c>
      <c r="C209" s="1">
        <v>250050</v>
      </c>
      <c r="D209" s="1" t="s">
        <v>193</v>
      </c>
      <c r="E209" s="1" t="s">
        <v>693</v>
      </c>
      <c r="H209" s="1" t="str">
        <f t="shared" si="7"/>
        <v/>
      </c>
      <c r="I209" s="1" t="str">
        <f t="shared" si="6"/>
        <v/>
      </c>
    </row>
    <row r="210" spans="1:9" x14ac:dyDescent="0.25">
      <c r="A210" s="1">
        <v>25</v>
      </c>
      <c r="B210" s="1" t="s">
        <v>726</v>
      </c>
      <c r="C210" s="1">
        <v>250010</v>
      </c>
      <c r="D210" s="1" t="s">
        <v>190</v>
      </c>
      <c r="E210" s="1" t="s">
        <v>693</v>
      </c>
      <c r="H210" s="1" t="str">
        <f t="shared" si="7"/>
        <v/>
      </c>
      <c r="I210" s="1" t="str">
        <f t="shared" si="6"/>
        <v/>
      </c>
    </row>
    <row r="211" spans="1:9" x14ac:dyDescent="0.25">
      <c r="A211" s="1">
        <v>25</v>
      </c>
      <c r="B211" s="1" t="s">
        <v>726</v>
      </c>
      <c r="C211" s="1">
        <v>259010</v>
      </c>
      <c r="D211" s="1" t="s">
        <v>197</v>
      </c>
      <c r="E211" s="1" t="s">
        <v>693</v>
      </c>
      <c r="H211" s="1" t="str">
        <f t="shared" si="7"/>
        <v/>
      </c>
      <c r="I211" s="1" t="str">
        <f t="shared" si="6"/>
        <v/>
      </c>
    </row>
    <row r="212" spans="1:9" x14ac:dyDescent="0.25">
      <c r="A212" s="1">
        <v>25</v>
      </c>
      <c r="B212" s="1" t="s">
        <v>726</v>
      </c>
      <c r="C212" s="1">
        <v>250020</v>
      </c>
      <c r="D212" s="1" t="s">
        <v>191</v>
      </c>
      <c r="E212" s="1" t="s">
        <v>693</v>
      </c>
      <c r="H212" s="1" t="str">
        <f t="shared" si="7"/>
        <v/>
      </c>
      <c r="I212" s="1" t="str">
        <f t="shared" si="6"/>
        <v/>
      </c>
    </row>
    <row r="213" spans="1:9" x14ac:dyDescent="0.25">
      <c r="A213" s="1">
        <v>25</v>
      </c>
      <c r="B213" s="1" t="s">
        <v>726</v>
      </c>
      <c r="C213" s="1">
        <v>250100</v>
      </c>
      <c r="D213" s="1" t="s">
        <v>194</v>
      </c>
      <c r="E213" s="1" t="s">
        <v>693</v>
      </c>
      <c r="H213" s="1" t="str">
        <f t="shared" si="7"/>
        <v/>
      </c>
      <c r="I213" s="1" t="str">
        <f t="shared" si="6"/>
        <v/>
      </c>
    </row>
    <row r="214" spans="1:9" x14ac:dyDescent="0.25">
      <c r="A214" s="1">
        <v>25</v>
      </c>
      <c r="B214" s="1" t="s">
        <v>726</v>
      </c>
      <c r="C214" s="1">
        <v>257010</v>
      </c>
      <c r="D214" s="1" t="s">
        <v>195</v>
      </c>
      <c r="E214" s="1" t="s">
        <v>693</v>
      </c>
      <c r="H214" s="1" t="str">
        <f t="shared" si="7"/>
        <v/>
      </c>
      <c r="I214" s="1" t="str">
        <f t="shared" si="6"/>
        <v/>
      </c>
    </row>
    <row r="215" spans="1:9" x14ac:dyDescent="0.25">
      <c r="A215" s="1">
        <v>25</v>
      </c>
      <c r="B215" s="1" t="s">
        <v>726</v>
      </c>
      <c r="C215" s="1">
        <v>250040</v>
      </c>
      <c r="D215" s="1" t="s">
        <v>192</v>
      </c>
      <c r="E215" s="1" t="s">
        <v>693</v>
      </c>
      <c r="H215" s="1" t="str">
        <f t="shared" si="7"/>
        <v/>
      </c>
      <c r="I215" s="1" t="str">
        <f t="shared" si="6"/>
        <v/>
      </c>
    </row>
    <row r="216" spans="1:9" x14ac:dyDescent="0.25">
      <c r="A216" s="1">
        <v>25</v>
      </c>
      <c r="B216" s="1" t="s">
        <v>726</v>
      </c>
      <c r="C216" s="1">
        <v>256010</v>
      </c>
      <c r="D216" s="1" t="s">
        <v>198</v>
      </c>
      <c r="E216" s="1" t="s">
        <v>693</v>
      </c>
      <c r="H216" s="1" t="str">
        <f t="shared" si="7"/>
        <v/>
      </c>
      <c r="I216" s="1" t="str">
        <f t="shared" si="6"/>
        <v/>
      </c>
    </row>
    <row r="217" spans="1:9" x14ac:dyDescent="0.25">
      <c r="A217" s="1">
        <v>27</v>
      </c>
      <c r="B217" s="1" t="s">
        <v>725</v>
      </c>
      <c r="C217" s="1">
        <v>270010</v>
      </c>
      <c r="D217" s="1" t="s">
        <v>199</v>
      </c>
      <c r="E217" s="1" t="s">
        <v>687</v>
      </c>
      <c r="G217" s="1">
        <v>2023</v>
      </c>
      <c r="H217" s="1" t="str">
        <f t="shared" si="7"/>
        <v>2022 - 2023</v>
      </c>
      <c r="I217" s="1" t="str">
        <f t="shared" si="6"/>
        <v>2025 - 2026</v>
      </c>
    </row>
    <row r="218" spans="1:9" x14ac:dyDescent="0.25">
      <c r="A218" s="1">
        <v>28</v>
      </c>
      <c r="B218" s="1" t="s">
        <v>724</v>
      </c>
      <c r="C218" s="1">
        <v>280010</v>
      </c>
      <c r="D218" s="1" t="s">
        <v>200</v>
      </c>
      <c r="E218" s="1" t="s">
        <v>687</v>
      </c>
      <c r="F218" s="1" t="s">
        <v>691</v>
      </c>
      <c r="G218" s="1">
        <v>2023</v>
      </c>
      <c r="H218" s="1" t="str">
        <f t="shared" si="7"/>
        <v>2022 - 2023</v>
      </c>
      <c r="I218" s="1" t="str">
        <f t="shared" si="6"/>
        <v>2025 - 2026</v>
      </c>
    </row>
    <row r="219" spans="1:9" x14ac:dyDescent="0.25">
      <c r="A219" s="1">
        <v>28</v>
      </c>
      <c r="B219" s="1" t="s">
        <v>724</v>
      </c>
      <c r="C219" s="1">
        <v>280020</v>
      </c>
      <c r="D219" s="1" t="s">
        <v>201</v>
      </c>
      <c r="E219" s="1" t="s">
        <v>687</v>
      </c>
      <c r="F219" s="1" t="s">
        <v>691</v>
      </c>
      <c r="G219" s="1">
        <v>2023</v>
      </c>
      <c r="H219" s="1" t="str">
        <f t="shared" si="7"/>
        <v>2022 - 2023</v>
      </c>
      <c r="I219" s="1" t="str">
        <f t="shared" si="6"/>
        <v>2025 - 2026</v>
      </c>
    </row>
    <row r="220" spans="1:9" x14ac:dyDescent="0.25">
      <c r="A220" s="1">
        <v>28</v>
      </c>
      <c r="B220" s="1" t="s">
        <v>724</v>
      </c>
      <c r="C220" s="1">
        <v>280030</v>
      </c>
      <c r="D220" s="1" t="s">
        <v>202</v>
      </c>
      <c r="E220" s="1" t="s">
        <v>693</v>
      </c>
      <c r="H220" s="1" t="str">
        <f t="shared" si="7"/>
        <v/>
      </c>
      <c r="I220" s="1" t="str">
        <f t="shared" si="6"/>
        <v/>
      </c>
    </row>
    <row r="221" spans="1:9" x14ac:dyDescent="0.25">
      <c r="A221" s="1">
        <v>28</v>
      </c>
      <c r="B221" s="1" t="s">
        <v>724</v>
      </c>
      <c r="C221" s="1">
        <v>280050</v>
      </c>
      <c r="D221" s="1" t="s">
        <v>203</v>
      </c>
      <c r="E221" s="1" t="s">
        <v>693</v>
      </c>
      <c r="H221" s="1" t="str">
        <f t="shared" si="7"/>
        <v/>
      </c>
      <c r="I221" s="1" t="str">
        <f t="shared" si="6"/>
        <v/>
      </c>
    </row>
    <row r="222" spans="1:9" x14ac:dyDescent="0.25">
      <c r="A222" s="1">
        <v>28</v>
      </c>
      <c r="B222" s="1" t="s">
        <v>724</v>
      </c>
      <c r="C222" s="1">
        <v>280070</v>
      </c>
      <c r="D222" s="1" t="s">
        <v>205</v>
      </c>
      <c r="E222" s="1" t="s">
        <v>693</v>
      </c>
      <c r="H222" s="1" t="str">
        <f t="shared" si="7"/>
        <v/>
      </c>
      <c r="I222" s="1" t="str">
        <f t="shared" si="6"/>
        <v/>
      </c>
    </row>
    <row r="223" spans="1:9" x14ac:dyDescent="0.25">
      <c r="A223" s="1">
        <v>28</v>
      </c>
      <c r="B223" s="1" t="s">
        <v>724</v>
      </c>
      <c r="C223" s="1">
        <v>280090</v>
      </c>
      <c r="D223" s="1" t="s">
        <v>206</v>
      </c>
      <c r="E223" s="1" t="s">
        <v>693</v>
      </c>
      <c r="H223" s="1" t="str">
        <f t="shared" si="7"/>
        <v/>
      </c>
      <c r="I223" s="1" t="str">
        <f t="shared" si="6"/>
        <v/>
      </c>
    </row>
    <row r="224" spans="1:9" x14ac:dyDescent="0.25">
      <c r="A224" s="1">
        <v>28</v>
      </c>
      <c r="B224" s="1" t="s">
        <v>724</v>
      </c>
      <c r="C224" s="1">
        <v>280180</v>
      </c>
      <c r="D224" s="1" t="s">
        <v>38</v>
      </c>
      <c r="E224" s="1" t="s">
        <v>693</v>
      </c>
      <c r="H224" s="1" t="str">
        <f t="shared" si="7"/>
        <v/>
      </c>
      <c r="I224" s="1" t="str">
        <f t="shared" si="6"/>
        <v/>
      </c>
    </row>
    <row r="225" spans="1:9" x14ac:dyDescent="0.25">
      <c r="A225" s="1">
        <v>28</v>
      </c>
      <c r="B225" s="1" t="s">
        <v>724</v>
      </c>
      <c r="C225" s="1">
        <v>280100</v>
      </c>
      <c r="D225" s="1" t="s">
        <v>207</v>
      </c>
      <c r="E225" s="1" t="s">
        <v>687</v>
      </c>
      <c r="F225" s="1" t="s">
        <v>691</v>
      </c>
      <c r="G225" s="1">
        <v>2023</v>
      </c>
      <c r="H225" s="1" t="str">
        <f t="shared" si="7"/>
        <v>2022 - 2023</v>
      </c>
      <c r="I225" s="1" t="str">
        <f t="shared" si="6"/>
        <v>2025 - 2026</v>
      </c>
    </row>
    <row r="226" spans="1:9" x14ac:dyDescent="0.25">
      <c r="A226" s="1">
        <v>28</v>
      </c>
      <c r="B226" s="1" t="s">
        <v>724</v>
      </c>
      <c r="C226" s="1">
        <v>280110</v>
      </c>
      <c r="D226" s="1" t="s">
        <v>208</v>
      </c>
      <c r="E226" s="1" t="s">
        <v>687</v>
      </c>
      <c r="F226" s="1" t="s">
        <v>691</v>
      </c>
      <c r="G226" s="1">
        <v>2023</v>
      </c>
      <c r="H226" s="1" t="str">
        <f t="shared" si="7"/>
        <v>2022 - 2023</v>
      </c>
      <c r="I226" s="1" t="str">
        <f t="shared" si="6"/>
        <v>2025 - 2026</v>
      </c>
    </row>
    <row r="227" spans="1:9" x14ac:dyDescent="0.25">
      <c r="A227" s="1">
        <v>28</v>
      </c>
      <c r="B227" s="1" t="s">
        <v>724</v>
      </c>
      <c r="C227" s="1">
        <v>280060</v>
      </c>
      <c r="D227" s="1" t="s">
        <v>204</v>
      </c>
      <c r="E227" s="1" t="s">
        <v>693</v>
      </c>
      <c r="H227" s="1" t="str">
        <f t="shared" si="7"/>
        <v/>
      </c>
      <c r="I227" s="1" t="str">
        <f t="shared" si="6"/>
        <v/>
      </c>
    </row>
    <row r="228" spans="1:9" x14ac:dyDescent="0.25">
      <c r="A228" s="1">
        <v>28</v>
      </c>
      <c r="B228" s="1" t="s">
        <v>724</v>
      </c>
      <c r="C228" s="1">
        <v>280120</v>
      </c>
      <c r="D228" s="1" t="s">
        <v>209</v>
      </c>
      <c r="E228" s="1" t="s">
        <v>687</v>
      </c>
      <c r="F228" s="1" t="s">
        <v>691</v>
      </c>
      <c r="G228" s="1">
        <v>2023</v>
      </c>
      <c r="H228" s="1" t="str">
        <f t="shared" si="7"/>
        <v>2022 - 2023</v>
      </c>
      <c r="I228" s="1" t="str">
        <f t="shared" si="6"/>
        <v>2025 - 2026</v>
      </c>
    </row>
    <row r="229" spans="1:9" x14ac:dyDescent="0.25">
      <c r="A229" s="1">
        <v>29</v>
      </c>
      <c r="B229" s="1" t="s">
        <v>723</v>
      </c>
      <c r="C229" s="1">
        <v>290011</v>
      </c>
      <c r="D229" s="1" t="s">
        <v>443</v>
      </c>
      <c r="E229" s="1" t="s">
        <v>687</v>
      </c>
      <c r="F229" s="1" t="s">
        <v>686</v>
      </c>
      <c r="G229" s="1">
        <v>2021</v>
      </c>
      <c r="H229" s="1" t="str">
        <f t="shared" si="7"/>
        <v>2020 - 2021</v>
      </c>
      <c r="I229" s="1" t="str">
        <f t="shared" si="6"/>
        <v>2023 - 2024</v>
      </c>
    </row>
    <row r="230" spans="1:9" x14ac:dyDescent="0.25">
      <c r="A230" s="1">
        <v>29</v>
      </c>
      <c r="B230" s="1" t="s">
        <v>723</v>
      </c>
      <c r="C230" s="1">
        <v>290010</v>
      </c>
      <c r="D230" s="1" t="s">
        <v>210</v>
      </c>
      <c r="E230" s="1" t="s">
        <v>687</v>
      </c>
      <c r="F230" s="1" t="s">
        <v>686</v>
      </c>
      <c r="G230" s="1">
        <v>2021</v>
      </c>
      <c r="H230" s="1" t="str">
        <f t="shared" si="7"/>
        <v>2020 - 2021</v>
      </c>
      <c r="I230" s="1" t="str">
        <f t="shared" si="6"/>
        <v>2023 - 2024</v>
      </c>
    </row>
    <row r="231" spans="1:9" x14ac:dyDescent="0.25">
      <c r="A231" s="1">
        <v>29</v>
      </c>
      <c r="B231" s="1" t="s">
        <v>723</v>
      </c>
      <c r="C231" s="1">
        <v>290020</v>
      </c>
      <c r="D231" s="1" t="s">
        <v>211</v>
      </c>
      <c r="E231" s="1" t="s">
        <v>687</v>
      </c>
      <c r="F231" s="1" t="s">
        <v>686</v>
      </c>
      <c r="G231" s="1">
        <v>2021</v>
      </c>
      <c r="H231" s="1" t="str">
        <f t="shared" si="7"/>
        <v>2020 - 2021</v>
      </c>
      <c r="I231" s="1" t="str">
        <f t="shared" si="6"/>
        <v>2023 - 2024</v>
      </c>
    </row>
    <row r="232" spans="1:9" x14ac:dyDescent="0.25">
      <c r="A232" s="1">
        <v>29</v>
      </c>
      <c r="B232" s="1" t="s">
        <v>723</v>
      </c>
      <c r="C232" s="1">
        <v>290090</v>
      </c>
      <c r="D232" s="1" t="s">
        <v>445</v>
      </c>
      <c r="E232" s="1" t="s">
        <v>687</v>
      </c>
      <c r="F232" s="1" t="s">
        <v>686</v>
      </c>
      <c r="G232" s="1">
        <v>2021</v>
      </c>
      <c r="H232" s="1" t="str">
        <f t="shared" si="7"/>
        <v>2020 - 2021</v>
      </c>
      <c r="I232" s="1" t="str">
        <f t="shared" si="6"/>
        <v>2023 - 2024</v>
      </c>
    </row>
    <row r="233" spans="1:9" x14ac:dyDescent="0.25">
      <c r="A233" s="1">
        <v>29</v>
      </c>
      <c r="B233" s="1" t="s">
        <v>723</v>
      </c>
      <c r="C233" s="1">
        <v>290080</v>
      </c>
      <c r="D233" s="1" t="s">
        <v>215</v>
      </c>
      <c r="E233" s="1" t="s">
        <v>687</v>
      </c>
      <c r="F233" s="1" t="s">
        <v>686</v>
      </c>
      <c r="G233" s="1">
        <v>2021</v>
      </c>
      <c r="H233" s="1" t="str">
        <f t="shared" si="7"/>
        <v>2020 - 2021</v>
      </c>
      <c r="I233" s="1" t="str">
        <f t="shared" si="6"/>
        <v>2023 - 2024</v>
      </c>
    </row>
    <row r="234" spans="1:9" x14ac:dyDescent="0.25">
      <c r="A234" s="1">
        <v>29</v>
      </c>
      <c r="B234" s="1" t="s">
        <v>723</v>
      </c>
      <c r="C234" s="1">
        <v>290070</v>
      </c>
      <c r="D234" s="1" t="s">
        <v>214</v>
      </c>
      <c r="E234" s="1" t="s">
        <v>687</v>
      </c>
      <c r="F234" s="1" t="s">
        <v>686</v>
      </c>
      <c r="G234" s="1">
        <v>2021</v>
      </c>
      <c r="H234" s="1" t="str">
        <f t="shared" si="7"/>
        <v>2020 - 2021</v>
      </c>
      <c r="I234" s="1" t="str">
        <f t="shared" si="6"/>
        <v>2023 - 2024</v>
      </c>
    </row>
    <row r="235" spans="1:9" x14ac:dyDescent="0.25">
      <c r="A235" s="1">
        <v>29</v>
      </c>
      <c r="B235" s="1" t="s">
        <v>723</v>
      </c>
      <c r="C235" s="1">
        <v>290030</v>
      </c>
      <c r="D235" s="1" t="s">
        <v>212</v>
      </c>
      <c r="E235" s="1" t="s">
        <v>687</v>
      </c>
      <c r="F235" s="1" t="s">
        <v>686</v>
      </c>
      <c r="G235" s="1">
        <v>2021</v>
      </c>
      <c r="H235" s="1" t="str">
        <f t="shared" si="7"/>
        <v>2020 - 2021</v>
      </c>
      <c r="I235" s="1" t="str">
        <f t="shared" si="6"/>
        <v>2023 - 2024</v>
      </c>
    </row>
    <row r="236" spans="1:9" x14ac:dyDescent="0.25">
      <c r="A236" s="1">
        <v>29</v>
      </c>
      <c r="B236" s="1" t="s">
        <v>723</v>
      </c>
      <c r="C236" s="1">
        <v>290040</v>
      </c>
      <c r="D236" s="1" t="s">
        <v>444</v>
      </c>
      <c r="E236" s="1" t="s">
        <v>687</v>
      </c>
      <c r="F236" s="1" t="s">
        <v>686</v>
      </c>
      <c r="G236" s="1">
        <v>2021</v>
      </c>
      <c r="H236" s="1" t="str">
        <f t="shared" si="7"/>
        <v>2020 - 2021</v>
      </c>
      <c r="I236" s="1" t="str">
        <f t="shared" si="6"/>
        <v>2023 - 2024</v>
      </c>
    </row>
    <row r="237" spans="1:9" x14ac:dyDescent="0.25">
      <c r="A237" s="1">
        <v>29</v>
      </c>
      <c r="B237" s="1" t="s">
        <v>723</v>
      </c>
      <c r="C237" s="1">
        <v>290050</v>
      </c>
      <c r="D237" s="1" t="s">
        <v>213</v>
      </c>
      <c r="E237" s="1" t="s">
        <v>687</v>
      </c>
      <c r="F237" s="1" t="s">
        <v>686</v>
      </c>
      <c r="G237" s="1">
        <v>2021</v>
      </c>
      <c r="H237" s="1" t="str">
        <f t="shared" si="7"/>
        <v>2020 - 2021</v>
      </c>
      <c r="I237" s="1" t="str">
        <f t="shared" si="6"/>
        <v>2023 - 2024</v>
      </c>
    </row>
    <row r="238" spans="1:9" x14ac:dyDescent="0.25">
      <c r="A238" s="1">
        <v>30</v>
      </c>
      <c r="B238" s="1" t="s">
        <v>722</v>
      </c>
      <c r="C238" s="1">
        <v>300010</v>
      </c>
      <c r="D238" s="1" t="s">
        <v>216</v>
      </c>
      <c r="E238" s="1" t="s">
        <v>687</v>
      </c>
      <c r="F238" s="1" t="s">
        <v>691</v>
      </c>
      <c r="G238" s="1">
        <v>2023</v>
      </c>
      <c r="H238" s="1" t="str">
        <f t="shared" si="7"/>
        <v>2022 - 2023</v>
      </c>
      <c r="I238" s="1" t="str">
        <f t="shared" ref="I238:I301" si="8">IF(G238="","",G238+2&amp;" - "&amp;G238+3)</f>
        <v>2025 - 2026</v>
      </c>
    </row>
    <row r="239" spans="1:9" x14ac:dyDescent="0.25">
      <c r="A239" s="1">
        <v>30</v>
      </c>
      <c r="B239" s="1" t="s">
        <v>722</v>
      </c>
      <c r="C239" s="1">
        <v>300020</v>
      </c>
      <c r="D239" s="1" t="s">
        <v>217</v>
      </c>
      <c r="E239" s="1" t="s">
        <v>687</v>
      </c>
      <c r="F239" s="1" t="s">
        <v>691</v>
      </c>
      <c r="G239" s="1">
        <v>2023</v>
      </c>
      <c r="H239" s="1" t="str">
        <f t="shared" si="7"/>
        <v>2022 - 2023</v>
      </c>
      <c r="I239" s="1" t="str">
        <f t="shared" si="8"/>
        <v>2025 - 2026</v>
      </c>
    </row>
    <row r="240" spans="1:9" x14ac:dyDescent="0.25">
      <c r="A240" s="1">
        <v>30</v>
      </c>
      <c r="B240" s="1" t="s">
        <v>722</v>
      </c>
      <c r="C240" s="1">
        <v>300030</v>
      </c>
      <c r="D240" s="1" t="s">
        <v>218</v>
      </c>
      <c r="E240" s="1" t="s">
        <v>687</v>
      </c>
      <c r="F240" s="1" t="s">
        <v>691</v>
      </c>
      <c r="G240" s="1">
        <v>2023</v>
      </c>
      <c r="H240" s="1" t="str">
        <f t="shared" si="7"/>
        <v>2022 - 2023</v>
      </c>
      <c r="I240" s="1" t="str">
        <f t="shared" si="8"/>
        <v>2025 - 2026</v>
      </c>
    </row>
    <row r="241" spans="1:9" x14ac:dyDescent="0.25">
      <c r="A241" s="1">
        <v>30</v>
      </c>
      <c r="B241" s="1" t="s">
        <v>722</v>
      </c>
      <c r="C241" s="1">
        <v>300050</v>
      </c>
      <c r="D241" s="1" t="s">
        <v>219</v>
      </c>
      <c r="E241" s="1" t="s">
        <v>687</v>
      </c>
      <c r="F241" s="1" t="s">
        <v>691</v>
      </c>
      <c r="G241" s="1">
        <v>2023</v>
      </c>
      <c r="H241" s="1" t="str">
        <f t="shared" si="7"/>
        <v>2022 - 2023</v>
      </c>
      <c r="I241" s="1" t="str">
        <f t="shared" si="8"/>
        <v>2025 - 2026</v>
      </c>
    </row>
    <row r="242" spans="1:9" x14ac:dyDescent="0.25">
      <c r="A242" s="1">
        <v>30</v>
      </c>
      <c r="B242" s="1" t="s">
        <v>722</v>
      </c>
      <c r="C242" s="1">
        <v>300080</v>
      </c>
      <c r="D242" s="1" t="s">
        <v>220</v>
      </c>
      <c r="E242" s="1" t="s">
        <v>687</v>
      </c>
      <c r="F242" s="1" t="s">
        <v>691</v>
      </c>
      <c r="G242" s="1">
        <v>2023</v>
      </c>
      <c r="H242" s="1" t="str">
        <f t="shared" si="7"/>
        <v>2022 - 2023</v>
      </c>
      <c r="I242" s="1" t="str">
        <f t="shared" si="8"/>
        <v>2025 - 2026</v>
      </c>
    </row>
    <row r="243" spans="1:9" x14ac:dyDescent="0.25">
      <c r="A243" s="1">
        <v>30</v>
      </c>
      <c r="B243" s="1" t="s">
        <v>722</v>
      </c>
      <c r="C243" s="1">
        <v>300220</v>
      </c>
      <c r="D243" s="1" t="s">
        <v>226</v>
      </c>
      <c r="E243" s="1" t="s">
        <v>687</v>
      </c>
      <c r="F243" s="1" t="s">
        <v>691</v>
      </c>
      <c r="G243" s="1">
        <v>2023</v>
      </c>
      <c r="H243" s="1" t="str">
        <f t="shared" si="7"/>
        <v>2022 - 2023</v>
      </c>
      <c r="I243" s="1" t="str">
        <f t="shared" si="8"/>
        <v>2025 - 2026</v>
      </c>
    </row>
    <row r="244" spans="1:9" x14ac:dyDescent="0.25">
      <c r="A244" s="1">
        <v>30</v>
      </c>
      <c r="B244" s="1" t="s">
        <v>722</v>
      </c>
      <c r="C244" s="1">
        <v>300140</v>
      </c>
      <c r="D244" s="1" t="s">
        <v>225</v>
      </c>
      <c r="E244" s="1" t="s">
        <v>687</v>
      </c>
      <c r="F244" s="1" t="s">
        <v>691</v>
      </c>
      <c r="G244" s="1">
        <v>2023</v>
      </c>
      <c r="H244" s="1" t="str">
        <f t="shared" si="7"/>
        <v>2022 - 2023</v>
      </c>
      <c r="I244" s="1" t="str">
        <f t="shared" si="8"/>
        <v>2025 - 2026</v>
      </c>
    </row>
    <row r="245" spans="1:9" x14ac:dyDescent="0.25">
      <c r="A245" s="1">
        <v>30</v>
      </c>
      <c r="B245" s="1" t="s">
        <v>722</v>
      </c>
      <c r="C245" s="1">
        <v>300090</v>
      </c>
      <c r="D245" s="1" t="s">
        <v>221</v>
      </c>
      <c r="E245" s="1" t="s">
        <v>687</v>
      </c>
      <c r="F245" s="1" t="s">
        <v>691</v>
      </c>
      <c r="G245" s="1">
        <v>2023</v>
      </c>
      <c r="H245" s="1" t="str">
        <f t="shared" si="7"/>
        <v>2022 - 2023</v>
      </c>
      <c r="I245" s="1" t="str">
        <f t="shared" si="8"/>
        <v>2025 - 2026</v>
      </c>
    </row>
    <row r="246" spans="1:9" x14ac:dyDescent="0.25">
      <c r="A246" s="1">
        <v>30</v>
      </c>
      <c r="B246" s="1" t="s">
        <v>722</v>
      </c>
      <c r="C246" s="1">
        <v>300100</v>
      </c>
      <c r="D246" s="1" t="s">
        <v>222</v>
      </c>
      <c r="E246" s="1" t="s">
        <v>687</v>
      </c>
      <c r="F246" s="1" t="s">
        <v>691</v>
      </c>
      <c r="G246" s="1">
        <v>2023</v>
      </c>
      <c r="H246" s="1" t="str">
        <f t="shared" si="7"/>
        <v>2022 - 2023</v>
      </c>
      <c r="I246" s="1" t="str">
        <f t="shared" si="8"/>
        <v>2025 - 2026</v>
      </c>
    </row>
    <row r="247" spans="1:9" x14ac:dyDescent="0.25">
      <c r="A247" s="1">
        <v>30</v>
      </c>
      <c r="B247" s="1" t="s">
        <v>722</v>
      </c>
      <c r="C247" s="1">
        <v>300120</v>
      </c>
      <c r="D247" s="1" t="s">
        <v>446</v>
      </c>
      <c r="E247" s="1" t="s">
        <v>687</v>
      </c>
      <c r="F247" s="1" t="s">
        <v>691</v>
      </c>
      <c r="G247" s="1">
        <v>2023</v>
      </c>
      <c r="H247" s="1" t="str">
        <f t="shared" si="7"/>
        <v>2022 - 2023</v>
      </c>
      <c r="I247" s="1" t="str">
        <f t="shared" si="8"/>
        <v>2025 - 2026</v>
      </c>
    </row>
    <row r="248" spans="1:9" x14ac:dyDescent="0.25">
      <c r="A248" s="1">
        <v>30</v>
      </c>
      <c r="B248" s="1" t="s">
        <v>722</v>
      </c>
      <c r="C248" s="1">
        <v>300130</v>
      </c>
      <c r="D248" s="1" t="s">
        <v>224</v>
      </c>
      <c r="E248" s="1" t="s">
        <v>687</v>
      </c>
      <c r="F248" s="1" t="s">
        <v>691</v>
      </c>
      <c r="G248" s="1">
        <v>2023</v>
      </c>
      <c r="H248" s="1" t="str">
        <f t="shared" si="7"/>
        <v>2022 - 2023</v>
      </c>
      <c r="I248" s="1" t="str">
        <f t="shared" si="8"/>
        <v>2025 - 2026</v>
      </c>
    </row>
    <row r="249" spans="1:9" x14ac:dyDescent="0.25">
      <c r="A249" s="1">
        <v>30</v>
      </c>
      <c r="B249" s="1" t="s">
        <v>722</v>
      </c>
      <c r="C249" s="1">
        <v>300110</v>
      </c>
      <c r="D249" s="1" t="s">
        <v>223</v>
      </c>
      <c r="E249" s="1" t="s">
        <v>687</v>
      </c>
      <c r="F249" s="1" t="s">
        <v>691</v>
      </c>
      <c r="G249" s="1">
        <v>2023</v>
      </c>
      <c r="H249" s="1" t="str">
        <f t="shared" si="7"/>
        <v>2022 - 2023</v>
      </c>
      <c r="I249" s="1" t="str">
        <f t="shared" si="8"/>
        <v>2025 - 2026</v>
      </c>
    </row>
    <row r="250" spans="1:9" x14ac:dyDescent="0.25">
      <c r="A250" s="1">
        <v>31</v>
      </c>
      <c r="B250" s="1" t="s">
        <v>719</v>
      </c>
      <c r="C250" s="1">
        <v>310240</v>
      </c>
      <c r="D250" s="1" t="s">
        <v>247</v>
      </c>
      <c r="E250" s="1" t="s">
        <v>687</v>
      </c>
      <c r="F250" s="1" t="s">
        <v>691</v>
      </c>
      <c r="G250" s="1">
        <v>2023</v>
      </c>
      <c r="H250" s="1" t="str">
        <f t="shared" si="7"/>
        <v>2022 - 2023</v>
      </c>
      <c r="I250" s="1" t="str">
        <f t="shared" si="8"/>
        <v>2025 - 2026</v>
      </c>
    </row>
    <row r="251" spans="1:9" x14ac:dyDescent="0.25">
      <c r="A251" s="1">
        <v>31</v>
      </c>
      <c r="B251" s="1" t="s">
        <v>719</v>
      </c>
      <c r="C251" s="1">
        <v>310110</v>
      </c>
      <c r="D251" s="1" t="s">
        <v>235</v>
      </c>
      <c r="E251" s="1" t="s">
        <v>687</v>
      </c>
      <c r="F251" s="1" t="s">
        <v>691</v>
      </c>
      <c r="G251" s="1">
        <v>2023</v>
      </c>
      <c r="H251" s="1" t="str">
        <f t="shared" si="7"/>
        <v>2022 - 2023</v>
      </c>
      <c r="I251" s="1" t="str">
        <f t="shared" si="8"/>
        <v>2025 - 2026</v>
      </c>
    </row>
    <row r="252" spans="1:9" x14ac:dyDescent="0.25">
      <c r="A252" s="1">
        <v>31</v>
      </c>
      <c r="B252" s="1" t="s">
        <v>719</v>
      </c>
      <c r="C252" s="1">
        <v>310210</v>
      </c>
      <c r="D252" s="1" t="s">
        <v>245</v>
      </c>
      <c r="E252" s="1" t="s">
        <v>687</v>
      </c>
      <c r="F252" s="1" t="s">
        <v>691</v>
      </c>
      <c r="G252" s="1">
        <v>2023</v>
      </c>
      <c r="H252" s="1" t="str">
        <f t="shared" si="7"/>
        <v>2022 - 2023</v>
      </c>
      <c r="I252" s="1" t="str">
        <f t="shared" si="8"/>
        <v>2025 - 2026</v>
      </c>
    </row>
    <row r="253" spans="1:9" x14ac:dyDescent="0.25">
      <c r="A253" s="1">
        <v>31</v>
      </c>
      <c r="B253" s="1" t="s">
        <v>719</v>
      </c>
      <c r="C253" s="1">
        <v>319010</v>
      </c>
      <c r="D253" s="1" t="s">
        <v>252</v>
      </c>
      <c r="E253" s="1" t="s">
        <v>687</v>
      </c>
      <c r="F253" s="1" t="s">
        <v>691</v>
      </c>
      <c r="G253" s="1">
        <v>2023</v>
      </c>
      <c r="H253" s="1" t="str">
        <f t="shared" si="7"/>
        <v>2022 - 2023</v>
      </c>
      <c r="I253" s="1" t="str">
        <f t="shared" si="8"/>
        <v>2025 - 2026</v>
      </c>
    </row>
    <row r="254" spans="1:9" x14ac:dyDescent="0.25">
      <c r="A254" s="1">
        <v>31</v>
      </c>
      <c r="B254" s="1" t="s">
        <v>719</v>
      </c>
      <c r="C254" s="1">
        <v>310190</v>
      </c>
      <c r="D254" s="1" t="s">
        <v>243</v>
      </c>
      <c r="E254" s="1" t="s">
        <v>687</v>
      </c>
      <c r="F254" s="1" t="s">
        <v>691</v>
      </c>
      <c r="G254" s="1">
        <v>2023</v>
      </c>
      <c r="H254" s="1" t="str">
        <f t="shared" si="7"/>
        <v>2022 - 2023</v>
      </c>
      <c r="I254" s="1" t="str">
        <f t="shared" si="8"/>
        <v>2025 - 2026</v>
      </c>
    </row>
    <row r="255" spans="1:9" x14ac:dyDescent="0.25">
      <c r="A255" s="1">
        <v>31</v>
      </c>
      <c r="B255" s="1" t="s">
        <v>719</v>
      </c>
      <c r="C255" s="1">
        <v>310070</v>
      </c>
      <c r="D255" s="1" t="s">
        <v>231</v>
      </c>
      <c r="E255" s="1" t="s">
        <v>687</v>
      </c>
      <c r="F255" s="1" t="s">
        <v>691</v>
      </c>
      <c r="G255" s="1">
        <v>2023</v>
      </c>
      <c r="H255" s="1" t="str">
        <f t="shared" si="7"/>
        <v>2022 - 2023</v>
      </c>
      <c r="I255" s="1" t="str">
        <f t="shared" si="8"/>
        <v>2025 - 2026</v>
      </c>
    </row>
    <row r="256" spans="1:9" x14ac:dyDescent="0.25">
      <c r="A256" s="1">
        <v>31</v>
      </c>
      <c r="B256" s="1" t="s">
        <v>719</v>
      </c>
      <c r="C256" s="1">
        <v>310080</v>
      </c>
      <c r="D256" s="1" t="s">
        <v>232</v>
      </c>
      <c r="E256" s="1" t="s">
        <v>687</v>
      </c>
      <c r="F256" s="1" t="s">
        <v>691</v>
      </c>
      <c r="G256" s="1">
        <v>2023</v>
      </c>
      <c r="H256" s="1" t="str">
        <f t="shared" si="7"/>
        <v>2022 - 2023</v>
      </c>
      <c r="I256" s="1" t="str">
        <f t="shared" si="8"/>
        <v>2025 - 2026</v>
      </c>
    </row>
    <row r="257" spans="1:9" x14ac:dyDescent="0.25">
      <c r="A257" s="1">
        <v>31</v>
      </c>
      <c r="B257" s="1" t="s">
        <v>719</v>
      </c>
      <c r="C257" s="1">
        <v>310120</v>
      </c>
      <c r="D257" s="1" t="s">
        <v>236</v>
      </c>
      <c r="E257" s="1" t="s">
        <v>687</v>
      </c>
      <c r="F257" s="1" t="s">
        <v>691</v>
      </c>
      <c r="G257" s="1">
        <v>2023</v>
      </c>
      <c r="H257" s="1" t="str">
        <f t="shared" si="7"/>
        <v>2022 - 2023</v>
      </c>
      <c r="I257" s="1" t="str">
        <f t="shared" si="8"/>
        <v>2025 - 2026</v>
      </c>
    </row>
    <row r="258" spans="1:9" x14ac:dyDescent="0.25">
      <c r="A258" s="1">
        <v>31</v>
      </c>
      <c r="B258" s="1" t="s">
        <v>719</v>
      </c>
      <c r="C258" s="1">
        <v>310130</v>
      </c>
      <c r="D258" s="1" t="s">
        <v>721</v>
      </c>
      <c r="E258" s="1" t="s">
        <v>687</v>
      </c>
      <c r="F258" s="1" t="s">
        <v>691</v>
      </c>
      <c r="G258" s="1">
        <v>2023</v>
      </c>
      <c r="H258" s="1" t="str">
        <f t="shared" si="7"/>
        <v>2022 - 2023</v>
      </c>
      <c r="I258" s="1" t="str">
        <f t="shared" si="8"/>
        <v>2025 - 2026</v>
      </c>
    </row>
    <row r="259" spans="1:9" x14ac:dyDescent="0.25">
      <c r="A259" s="1">
        <v>31</v>
      </c>
      <c r="B259" s="1" t="s">
        <v>719</v>
      </c>
      <c r="C259" s="1">
        <v>310090</v>
      </c>
      <c r="D259" s="1" t="s">
        <v>233</v>
      </c>
      <c r="E259" s="1" t="s">
        <v>687</v>
      </c>
      <c r="F259" s="1" t="s">
        <v>691</v>
      </c>
      <c r="G259" s="1">
        <v>2023</v>
      </c>
      <c r="H259" s="1" t="str">
        <f t="shared" ref="H259:H322" si="9">IF(G259="","",G259-1&amp;" - "&amp;G259)</f>
        <v>2022 - 2023</v>
      </c>
      <c r="I259" s="1" t="str">
        <f t="shared" si="8"/>
        <v>2025 - 2026</v>
      </c>
    </row>
    <row r="260" spans="1:9" x14ac:dyDescent="0.25">
      <c r="A260" s="1">
        <v>31</v>
      </c>
      <c r="B260" s="1" t="s">
        <v>719</v>
      </c>
      <c r="C260" s="1">
        <v>310060</v>
      </c>
      <c r="D260" s="1" t="s">
        <v>230</v>
      </c>
      <c r="E260" s="1" t="s">
        <v>687</v>
      </c>
      <c r="F260" s="1" t="s">
        <v>691</v>
      </c>
      <c r="G260" s="1">
        <v>2023</v>
      </c>
      <c r="H260" s="1" t="str">
        <f t="shared" si="9"/>
        <v>2022 - 2023</v>
      </c>
      <c r="I260" s="1" t="str">
        <f t="shared" si="8"/>
        <v>2025 - 2026</v>
      </c>
    </row>
    <row r="261" spans="1:9" x14ac:dyDescent="0.25">
      <c r="A261" s="1">
        <v>31</v>
      </c>
      <c r="B261" s="1" t="s">
        <v>719</v>
      </c>
      <c r="C261" s="1">
        <v>310030</v>
      </c>
      <c r="D261" s="1" t="s">
        <v>227</v>
      </c>
      <c r="E261" s="1" t="s">
        <v>687</v>
      </c>
      <c r="F261" s="1" t="s">
        <v>691</v>
      </c>
      <c r="G261" s="1">
        <v>2023</v>
      </c>
      <c r="H261" s="1" t="str">
        <f t="shared" si="9"/>
        <v>2022 - 2023</v>
      </c>
      <c r="I261" s="1" t="str">
        <f t="shared" si="8"/>
        <v>2025 - 2026</v>
      </c>
    </row>
    <row r="262" spans="1:9" x14ac:dyDescent="0.25">
      <c r="A262" s="1">
        <v>31</v>
      </c>
      <c r="B262" s="1" t="s">
        <v>719</v>
      </c>
      <c r="C262" s="1">
        <v>310140</v>
      </c>
      <c r="D262" s="1" t="s">
        <v>238</v>
      </c>
      <c r="E262" s="1" t="s">
        <v>687</v>
      </c>
      <c r="F262" s="1" t="s">
        <v>691</v>
      </c>
      <c r="G262" s="1">
        <v>2023</v>
      </c>
      <c r="H262" s="1" t="str">
        <f t="shared" si="9"/>
        <v>2022 - 2023</v>
      </c>
      <c r="I262" s="1" t="str">
        <f t="shared" si="8"/>
        <v>2025 - 2026</v>
      </c>
    </row>
    <row r="263" spans="1:9" x14ac:dyDescent="0.25">
      <c r="A263" s="1">
        <v>31</v>
      </c>
      <c r="B263" s="1" t="s">
        <v>719</v>
      </c>
      <c r="C263" s="1">
        <v>310220</v>
      </c>
      <c r="D263" s="1" t="s">
        <v>246</v>
      </c>
      <c r="E263" s="1" t="s">
        <v>687</v>
      </c>
      <c r="F263" s="1" t="s">
        <v>691</v>
      </c>
      <c r="G263" s="1">
        <v>2023</v>
      </c>
      <c r="H263" s="1" t="str">
        <f t="shared" si="9"/>
        <v>2022 - 2023</v>
      </c>
      <c r="I263" s="1" t="str">
        <f t="shared" si="8"/>
        <v>2025 - 2026</v>
      </c>
    </row>
    <row r="264" spans="1:9" x14ac:dyDescent="0.25">
      <c r="A264" s="1">
        <v>31</v>
      </c>
      <c r="B264" s="1" t="s">
        <v>719</v>
      </c>
      <c r="C264" s="1">
        <v>317010</v>
      </c>
      <c r="D264" s="1" t="s">
        <v>251</v>
      </c>
      <c r="E264" s="1" t="s">
        <v>687</v>
      </c>
      <c r="F264" s="1" t="s">
        <v>691</v>
      </c>
      <c r="G264" s="1">
        <v>2023</v>
      </c>
      <c r="H264" s="1" t="str">
        <f t="shared" si="9"/>
        <v>2022 - 2023</v>
      </c>
      <c r="I264" s="1" t="str">
        <f t="shared" si="8"/>
        <v>2025 - 2026</v>
      </c>
    </row>
    <row r="265" spans="1:9" x14ac:dyDescent="0.25">
      <c r="A265" s="1">
        <v>31</v>
      </c>
      <c r="B265" s="1" t="s">
        <v>719</v>
      </c>
      <c r="C265" s="1">
        <v>310150</v>
      </c>
      <c r="D265" s="1" t="s">
        <v>239</v>
      </c>
      <c r="E265" s="1" t="s">
        <v>687</v>
      </c>
      <c r="F265" s="1" t="s">
        <v>691</v>
      </c>
      <c r="G265" s="1">
        <v>2023</v>
      </c>
      <c r="H265" s="1" t="str">
        <f t="shared" si="9"/>
        <v>2022 - 2023</v>
      </c>
      <c r="I265" s="1" t="str">
        <f t="shared" si="8"/>
        <v>2025 - 2026</v>
      </c>
    </row>
    <row r="266" spans="1:9" x14ac:dyDescent="0.25">
      <c r="A266" s="1">
        <v>31</v>
      </c>
      <c r="B266" s="1" t="s">
        <v>719</v>
      </c>
      <c r="C266" s="1">
        <v>310200</v>
      </c>
      <c r="D266" s="1" t="s">
        <v>244</v>
      </c>
      <c r="E266" s="1" t="s">
        <v>687</v>
      </c>
      <c r="F266" s="1" t="s">
        <v>691</v>
      </c>
      <c r="G266" s="1">
        <v>2023</v>
      </c>
      <c r="H266" s="1" t="str">
        <f t="shared" si="9"/>
        <v>2022 - 2023</v>
      </c>
      <c r="I266" s="1" t="str">
        <f t="shared" si="8"/>
        <v>2025 - 2026</v>
      </c>
    </row>
    <row r="267" spans="1:9" x14ac:dyDescent="0.25">
      <c r="A267" s="1">
        <v>31</v>
      </c>
      <c r="B267" s="1" t="s">
        <v>719</v>
      </c>
      <c r="C267" s="1">
        <v>310290</v>
      </c>
      <c r="D267" s="1" t="s">
        <v>385</v>
      </c>
      <c r="E267" s="1" t="s">
        <v>687</v>
      </c>
      <c r="F267" s="1" t="s">
        <v>691</v>
      </c>
      <c r="G267" s="1">
        <v>2023</v>
      </c>
      <c r="H267" s="1" t="str">
        <f t="shared" si="9"/>
        <v>2022 - 2023</v>
      </c>
      <c r="I267" s="1" t="str">
        <f t="shared" si="8"/>
        <v>2025 - 2026</v>
      </c>
    </row>
    <row r="268" spans="1:9" x14ac:dyDescent="0.25">
      <c r="A268" s="1">
        <v>31</v>
      </c>
      <c r="B268" s="1" t="s">
        <v>719</v>
      </c>
      <c r="C268" s="1">
        <v>310050</v>
      </c>
      <c r="D268" s="1" t="s">
        <v>229</v>
      </c>
      <c r="E268" s="1" t="s">
        <v>687</v>
      </c>
      <c r="F268" s="1" t="s">
        <v>691</v>
      </c>
      <c r="G268" s="1">
        <v>2023</v>
      </c>
      <c r="H268" s="1" t="str">
        <f t="shared" si="9"/>
        <v>2022 - 2023</v>
      </c>
      <c r="I268" s="1" t="str">
        <f t="shared" si="8"/>
        <v>2025 - 2026</v>
      </c>
    </row>
    <row r="269" spans="1:9" x14ac:dyDescent="0.25">
      <c r="A269" s="1">
        <v>31</v>
      </c>
      <c r="B269" s="1" t="s">
        <v>719</v>
      </c>
      <c r="C269" s="1">
        <v>310040</v>
      </c>
      <c r="D269" s="1" t="s">
        <v>228</v>
      </c>
      <c r="E269" s="1" t="s">
        <v>687</v>
      </c>
      <c r="F269" s="1" t="s">
        <v>691</v>
      </c>
      <c r="G269" s="1">
        <v>2023</v>
      </c>
      <c r="H269" s="1" t="str">
        <f t="shared" si="9"/>
        <v>2022 - 2023</v>
      </c>
      <c r="I269" s="1" t="str">
        <f t="shared" si="8"/>
        <v>2025 - 2026</v>
      </c>
    </row>
    <row r="270" spans="1:9" x14ac:dyDescent="0.25">
      <c r="A270" s="1">
        <v>31</v>
      </c>
      <c r="B270" s="1" t="s">
        <v>719</v>
      </c>
      <c r="C270" s="1">
        <v>310250</v>
      </c>
      <c r="D270" s="1" t="s">
        <v>248</v>
      </c>
      <c r="E270" s="1" t="s">
        <v>687</v>
      </c>
      <c r="F270" s="1" t="s">
        <v>691</v>
      </c>
      <c r="G270" s="1">
        <v>2023</v>
      </c>
      <c r="H270" s="1" t="str">
        <f t="shared" si="9"/>
        <v>2022 - 2023</v>
      </c>
      <c r="I270" s="1" t="str">
        <f t="shared" si="8"/>
        <v>2025 - 2026</v>
      </c>
    </row>
    <row r="271" spans="1:9" x14ac:dyDescent="0.25">
      <c r="A271" s="1">
        <v>31</v>
      </c>
      <c r="B271" s="1" t="s">
        <v>719</v>
      </c>
      <c r="C271" s="1">
        <v>310160</v>
      </c>
      <c r="D271" s="1" t="s">
        <v>240</v>
      </c>
      <c r="E271" s="1" t="s">
        <v>687</v>
      </c>
      <c r="F271" s="1" t="s">
        <v>691</v>
      </c>
      <c r="G271" s="1">
        <v>2023</v>
      </c>
      <c r="H271" s="1" t="str">
        <f t="shared" si="9"/>
        <v>2022 - 2023</v>
      </c>
      <c r="I271" s="1" t="str">
        <f t="shared" si="8"/>
        <v>2025 - 2026</v>
      </c>
    </row>
    <row r="272" spans="1:9" x14ac:dyDescent="0.25">
      <c r="A272" s="1">
        <v>31</v>
      </c>
      <c r="B272" s="1" t="s">
        <v>719</v>
      </c>
      <c r="C272" s="1">
        <v>310320</v>
      </c>
      <c r="D272" s="1" t="s">
        <v>250</v>
      </c>
      <c r="E272" s="1" t="s">
        <v>687</v>
      </c>
      <c r="F272" s="1" t="s">
        <v>691</v>
      </c>
      <c r="G272" s="1">
        <v>2023</v>
      </c>
      <c r="H272" s="1" t="str">
        <f t="shared" si="9"/>
        <v>2022 - 2023</v>
      </c>
      <c r="I272" s="1" t="str">
        <f t="shared" si="8"/>
        <v>2025 - 2026</v>
      </c>
    </row>
    <row r="273" spans="1:9" x14ac:dyDescent="0.25">
      <c r="A273" s="1">
        <v>31</v>
      </c>
      <c r="B273" s="1" t="s">
        <v>719</v>
      </c>
      <c r="C273" s="1">
        <v>310230</v>
      </c>
      <c r="D273" s="1" t="s">
        <v>720</v>
      </c>
      <c r="E273" s="1" t="s">
        <v>687</v>
      </c>
      <c r="F273" s="1" t="s">
        <v>691</v>
      </c>
      <c r="G273" s="1">
        <v>2023</v>
      </c>
      <c r="H273" s="1" t="str">
        <f t="shared" si="9"/>
        <v>2022 - 2023</v>
      </c>
      <c r="I273" s="1" t="str">
        <f t="shared" si="8"/>
        <v>2025 - 2026</v>
      </c>
    </row>
    <row r="274" spans="1:9" x14ac:dyDescent="0.25">
      <c r="A274" s="1">
        <v>31</v>
      </c>
      <c r="B274" s="1" t="s">
        <v>719</v>
      </c>
      <c r="C274" s="1">
        <v>310280</v>
      </c>
      <c r="D274" s="1" t="s">
        <v>249</v>
      </c>
      <c r="E274" s="1" t="s">
        <v>687</v>
      </c>
      <c r="F274" s="1" t="s">
        <v>691</v>
      </c>
      <c r="G274" s="1">
        <v>2023</v>
      </c>
      <c r="H274" s="1" t="str">
        <f t="shared" si="9"/>
        <v>2022 - 2023</v>
      </c>
      <c r="I274" s="1" t="str">
        <f t="shared" si="8"/>
        <v>2025 - 2026</v>
      </c>
    </row>
    <row r="275" spans="1:9" x14ac:dyDescent="0.25">
      <c r="A275" s="1">
        <v>31</v>
      </c>
      <c r="B275" s="1" t="s">
        <v>719</v>
      </c>
      <c r="C275" s="1">
        <v>310100</v>
      </c>
      <c r="D275" s="1" t="s">
        <v>234</v>
      </c>
      <c r="E275" s="1" t="s">
        <v>687</v>
      </c>
      <c r="F275" s="1" t="s">
        <v>691</v>
      </c>
      <c r="G275" s="1">
        <v>2023</v>
      </c>
      <c r="H275" s="1" t="str">
        <f t="shared" si="9"/>
        <v>2022 - 2023</v>
      </c>
      <c r="I275" s="1" t="str">
        <f t="shared" si="8"/>
        <v>2025 - 2026</v>
      </c>
    </row>
    <row r="276" spans="1:9" x14ac:dyDescent="0.25">
      <c r="A276" s="1">
        <v>31</v>
      </c>
      <c r="B276" s="1" t="s">
        <v>719</v>
      </c>
      <c r="C276" s="1">
        <v>310170</v>
      </c>
      <c r="D276" s="1" t="s">
        <v>241</v>
      </c>
      <c r="E276" s="1" t="s">
        <v>687</v>
      </c>
      <c r="F276" s="1" t="s">
        <v>691</v>
      </c>
      <c r="G276" s="1">
        <v>2023</v>
      </c>
      <c r="H276" s="1" t="str">
        <f t="shared" si="9"/>
        <v>2022 - 2023</v>
      </c>
      <c r="I276" s="1" t="str">
        <f t="shared" si="8"/>
        <v>2025 - 2026</v>
      </c>
    </row>
    <row r="277" spans="1:9" x14ac:dyDescent="0.25">
      <c r="A277" s="1">
        <v>31</v>
      </c>
      <c r="B277" s="1" t="s">
        <v>719</v>
      </c>
      <c r="C277" s="1">
        <v>310180</v>
      </c>
      <c r="D277" s="1" t="s">
        <v>242</v>
      </c>
      <c r="E277" s="1" t="s">
        <v>687</v>
      </c>
      <c r="F277" s="1" t="s">
        <v>691</v>
      </c>
      <c r="G277" s="1">
        <v>2023</v>
      </c>
      <c r="H277" s="1" t="str">
        <f t="shared" si="9"/>
        <v>2022 - 2023</v>
      </c>
      <c r="I277" s="1" t="str">
        <f t="shared" si="8"/>
        <v>2025 - 2026</v>
      </c>
    </row>
    <row r="278" spans="1:9" x14ac:dyDescent="0.25">
      <c r="A278" s="1">
        <v>32</v>
      </c>
      <c r="B278" s="1" t="s">
        <v>717</v>
      </c>
      <c r="C278" s="1">
        <v>320010</v>
      </c>
      <c r="D278" s="1" t="s">
        <v>253</v>
      </c>
      <c r="E278" s="1" t="s">
        <v>687</v>
      </c>
      <c r="F278" s="1" t="s">
        <v>691</v>
      </c>
      <c r="G278" s="1">
        <v>2023</v>
      </c>
      <c r="H278" s="1" t="str">
        <f t="shared" si="9"/>
        <v>2022 - 2023</v>
      </c>
      <c r="I278" s="1" t="str">
        <f t="shared" si="8"/>
        <v>2025 - 2026</v>
      </c>
    </row>
    <row r="279" spans="1:9" x14ac:dyDescent="0.25">
      <c r="A279" s="1">
        <v>32</v>
      </c>
      <c r="B279" s="1" t="s">
        <v>717</v>
      </c>
      <c r="C279" s="1">
        <v>320040</v>
      </c>
      <c r="D279" s="1" t="s">
        <v>254</v>
      </c>
      <c r="E279" s="1" t="s">
        <v>687</v>
      </c>
      <c r="F279" s="1" t="s">
        <v>691</v>
      </c>
      <c r="G279" s="1">
        <v>2023</v>
      </c>
      <c r="H279" s="1" t="str">
        <f t="shared" si="9"/>
        <v>2022 - 2023</v>
      </c>
      <c r="I279" s="1" t="str">
        <f t="shared" si="8"/>
        <v>2025 - 2026</v>
      </c>
    </row>
    <row r="280" spans="1:9" x14ac:dyDescent="0.25">
      <c r="A280" s="1">
        <v>32</v>
      </c>
      <c r="B280" s="1" t="s">
        <v>717</v>
      </c>
      <c r="C280" s="1">
        <v>329010</v>
      </c>
      <c r="D280" s="1" t="s">
        <v>382</v>
      </c>
      <c r="E280" s="1" t="s">
        <v>687</v>
      </c>
      <c r="F280" s="1" t="s">
        <v>691</v>
      </c>
      <c r="G280" s="1">
        <v>2023</v>
      </c>
      <c r="H280" s="1" t="str">
        <f t="shared" si="9"/>
        <v>2022 - 2023</v>
      </c>
      <c r="I280" s="1" t="str">
        <f t="shared" si="8"/>
        <v>2025 - 2026</v>
      </c>
    </row>
    <row r="281" spans="1:9" x14ac:dyDescent="0.25">
      <c r="A281" s="1">
        <v>32</v>
      </c>
      <c r="B281" s="1" t="s">
        <v>717</v>
      </c>
      <c r="C281" s="1">
        <v>320070</v>
      </c>
      <c r="D281" s="1" t="s">
        <v>256</v>
      </c>
      <c r="E281" s="1" t="s">
        <v>687</v>
      </c>
      <c r="F281" s="1" t="s">
        <v>691</v>
      </c>
      <c r="G281" s="1">
        <v>2023</v>
      </c>
      <c r="H281" s="1" t="str">
        <f t="shared" si="9"/>
        <v>2022 - 2023</v>
      </c>
      <c r="I281" s="1" t="str">
        <f t="shared" si="8"/>
        <v>2025 - 2026</v>
      </c>
    </row>
    <row r="282" spans="1:9" x14ac:dyDescent="0.25">
      <c r="A282" s="1">
        <v>32</v>
      </c>
      <c r="B282" s="1" t="s">
        <v>717</v>
      </c>
      <c r="C282" s="1">
        <v>320080</v>
      </c>
      <c r="D282" s="1" t="s">
        <v>257</v>
      </c>
      <c r="E282" s="1" t="s">
        <v>687</v>
      </c>
      <c r="F282" s="1" t="s">
        <v>691</v>
      </c>
      <c r="G282" s="1">
        <v>2023</v>
      </c>
      <c r="H282" s="1" t="str">
        <f t="shared" si="9"/>
        <v>2022 - 2023</v>
      </c>
      <c r="I282" s="1" t="str">
        <f t="shared" si="8"/>
        <v>2025 - 2026</v>
      </c>
    </row>
    <row r="283" spans="1:9" x14ac:dyDescent="0.25">
      <c r="A283" s="1">
        <v>32</v>
      </c>
      <c r="B283" s="1" t="s">
        <v>717</v>
      </c>
      <c r="C283" s="1">
        <v>320050</v>
      </c>
      <c r="D283" s="1" t="s">
        <v>255</v>
      </c>
      <c r="E283" s="1" t="s">
        <v>687</v>
      </c>
      <c r="F283" s="1" t="s">
        <v>691</v>
      </c>
      <c r="G283" s="1">
        <v>2023</v>
      </c>
      <c r="H283" s="1" t="str">
        <f t="shared" si="9"/>
        <v>2022 - 2023</v>
      </c>
      <c r="I283" s="1" t="str">
        <f t="shared" si="8"/>
        <v>2025 - 2026</v>
      </c>
    </row>
    <row r="284" spans="1:9" x14ac:dyDescent="0.25">
      <c r="A284" s="1">
        <v>32</v>
      </c>
      <c r="B284" s="1" t="s">
        <v>717</v>
      </c>
      <c r="C284" s="1">
        <v>320090</v>
      </c>
      <c r="D284" s="1" t="s">
        <v>449</v>
      </c>
      <c r="E284" s="1" t="s">
        <v>687</v>
      </c>
      <c r="F284" s="1" t="s">
        <v>691</v>
      </c>
      <c r="G284" s="1">
        <v>2023</v>
      </c>
      <c r="H284" s="1" t="str">
        <f t="shared" si="9"/>
        <v>2022 - 2023</v>
      </c>
      <c r="I284" s="1" t="str">
        <f t="shared" si="8"/>
        <v>2025 - 2026</v>
      </c>
    </row>
    <row r="285" spans="1:9" x14ac:dyDescent="0.25">
      <c r="A285" s="1">
        <v>32</v>
      </c>
      <c r="B285" s="1" t="s">
        <v>717</v>
      </c>
      <c r="C285" s="1">
        <v>320150</v>
      </c>
      <c r="D285" s="1" t="s">
        <v>718</v>
      </c>
      <c r="E285" s="1" t="s">
        <v>687</v>
      </c>
      <c r="F285" s="1" t="s">
        <v>691</v>
      </c>
      <c r="G285" s="1">
        <v>2023</v>
      </c>
      <c r="H285" s="1" t="str">
        <f t="shared" si="9"/>
        <v>2022 - 2023</v>
      </c>
      <c r="I285" s="1" t="str">
        <f t="shared" si="8"/>
        <v>2025 - 2026</v>
      </c>
    </row>
    <row r="286" spans="1:9" x14ac:dyDescent="0.25">
      <c r="A286" s="1">
        <v>32</v>
      </c>
      <c r="B286" s="1" t="s">
        <v>717</v>
      </c>
      <c r="C286" s="1">
        <v>320110</v>
      </c>
      <c r="D286" s="1" t="s">
        <v>258</v>
      </c>
      <c r="E286" s="1" t="s">
        <v>687</v>
      </c>
      <c r="F286" s="1" t="s">
        <v>691</v>
      </c>
      <c r="G286" s="1">
        <v>2023</v>
      </c>
      <c r="H286" s="1" t="str">
        <f t="shared" si="9"/>
        <v>2022 - 2023</v>
      </c>
      <c r="I286" s="1" t="str">
        <f t="shared" si="8"/>
        <v>2025 - 2026</v>
      </c>
    </row>
    <row r="287" spans="1:9" x14ac:dyDescent="0.25">
      <c r="A287" s="1">
        <v>32</v>
      </c>
      <c r="B287" s="1" t="s">
        <v>717</v>
      </c>
      <c r="C287" s="1">
        <v>320130</v>
      </c>
      <c r="D287" s="1" t="s">
        <v>259</v>
      </c>
      <c r="E287" s="1" t="s">
        <v>687</v>
      </c>
      <c r="F287" s="1" t="s">
        <v>691</v>
      </c>
      <c r="G287" s="1">
        <v>2023</v>
      </c>
      <c r="H287" s="1" t="str">
        <f t="shared" si="9"/>
        <v>2022 - 2023</v>
      </c>
      <c r="I287" s="1" t="str">
        <f t="shared" si="8"/>
        <v>2025 - 2026</v>
      </c>
    </row>
    <row r="288" spans="1:9" x14ac:dyDescent="0.25">
      <c r="A288" s="1">
        <v>32</v>
      </c>
      <c r="B288" s="1" t="s">
        <v>717</v>
      </c>
      <c r="C288" s="1">
        <v>320140</v>
      </c>
      <c r="D288" s="1" t="s">
        <v>450</v>
      </c>
      <c r="E288" s="1" t="s">
        <v>687</v>
      </c>
      <c r="F288" s="1" t="s">
        <v>691</v>
      </c>
      <c r="G288" s="1">
        <v>2023</v>
      </c>
      <c r="H288" s="1" t="str">
        <f t="shared" si="9"/>
        <v>2022 - 2023</v>
      </c>
      <c r="I288" s="1" t="str">
        <f t="shared" si="8"/>
        <v>2025 - 2026</v>
      </c>
    </row>
    <row r="289" spans="1:9" x14ac:dyDescent="0.25">
      <c r="A289" s="1">
        <v>33</v>
      </c>
      <c r="B289" s="1" t="s">
        <v>713</v>
      </c>
      <c r="C289" s="1">
        <v>337070</v>
      </c>
      <c r="D289" s="1" t="s">
        <v>296</v>
      </c>
      <c r="E289" s="1" t="s">
        <v>693</v>
      </c>
      <c r="H289" s="1" t="str">
        <f t="shared" si="9"/>
        <v/>
      </c>
      <c r="I289" s="1" t="str">
        <f t="shared" si="8"/>
        <v/>
      </c>
    </row>
    <row r="290" spans="1:9" x14ac:dyDescent="0.25">
      <c r="A290" s="1">
        <v>33</v>
      </c>
      <c r="B290" s="1" t="s">
        <v>713</v>
      </c>
      <c r="C290" s="1">
        <v>330370</v>
      </c>
      <c r="D290" s="1" t="s">
        <v>281</v>
      </c>
      <c r="E290" s="1" t="s">
        <v>693</v>
      </c>
      <c r="H290" s="1" t="str">
        <f t="shared" si="9"/>
        <v/>
      </c>
      <c r="I290" s="1" t="str">
        <f t="shared" si="8"/>
        <v/>
      </c>
    </row>
    <row r="291" spans="1:9" x14ac:dyDescent="0.25">
      <c r="A291" s="1">
        <v>33</v>
      </c>
      <c r="B291" s="1" t="s">
        <v>713</v>
      </c>
      <c r="C291" s="1">
        <v>330380</v>
      </c>
      <c r="D291" s="1" t="s">
        <v>282</v>
      </c>
      <c r="E291" s="1" t="s">
        <v>687</v>
      </c>
      <c r="F291" s="1" t="s">
        <v>691</v>
      </c>
      <c r="G291" s="1">
        <v>2019</v>
      </c>
      <c r="H291" s="1" t="str">
        <f t="shared" si="9"/>
        <v>2018 - 2019</v>
      </c>
      <c r="I291" s="1" t="str">
        <f t="shared" si="8"/>
        <v>2021 - 2022</v>
      </c>
    </row>
    <row r="292" spans="1:9" x14ac:dyDescent="0.25">
      <c r="A292" s="1">
        <v>33</v>
      </c>
      <c r="B292" s="1" t="s">
        <v>713</v>
      </c>
      <c r="C292" s="1">
        <v>337010</v>
      </c>
      <c r="D292" s="1" t="s">
        <v>292</v>
      </c>
      <c r="E292" s="1" t="s">
        <v>687</v>
      </c>
      <c r="F292" s="1" t="s">
        <v>691</v>
      </c>
      <c r="G292" s="1">
        <v>2019</v>
      </c>
      <c r="H292" s="1" t="str">
        <f t="shared" si="9"/>
        <v>2018 - 2019</v>
      </c>
      <c r="I292" s="1" t="str">
        <f t="shared" si="8"/>
        <v>2021 - 2022</v>
      </c>
    </row>
    <row r="293" spans="1:9" x14ac:dyDescent="0.25">
      <c r="A293" s="1">
        <v>33</v>
      </c>
      <c r="B293" s="1" t="s">
        <v>713</v>
      </c>
      <c r="C293" s="1">
        <v>330350</v>
      </c>
      <c r="D293" s="1" t="s">
        <v>279</v>
      </c>
      <c r="E293" s="1" t="s">
        <v>693</v>
      </c>
      <c r="H293" s="1" t="str">
        <f t="shared" si="9"/>
        <v/>
      </c>
      <c r="I293" s="1" t="str">
        <f t="shared" si="8"/>
        <v/>
      </c>
    </row>
    <row r="294" spans="1:9" x14ac:dyDescent="0.25">
      <c r="A294" s="1">
        <v>33</v>
      </c>
      <c r="B294" s="1" t="s">
        <v>713</v>
      </c>
      <c r="C294" s="1">
        <v>330270</v>
      </c>
      <c r="D294" s="1" t="s">
        <v>272</v>
      </c>
      <c r="E294" s="1" t="s">
        <v>693</v>
      </c>
      <c r="H294" s="1" t="str">
        <f t="shared" si="9"/>
        <v/>
      </c>
      <c r="I294" s="1" t="str">
        <f t="shared" si="8"/>
        <v/>
      </c>
    </row>
    <row r="295" spans="1:9" x14ac:dyDescent="0.25">
      <c r="A295" s="1">
        <v>33</v>
      </c>
      <c r="B295" s="1" t="s">
        <v>713</v>
      </c>
      <c r="C295" s="1">
        <v>330260</v>
      </c>
      <c r="D295" s="1" t="s">
        <v>271</v>
      </c>
      <c r="E295" s="1" t="s">
        <v>693</v>
      </c>
      <c r="H295" s="1" t="str">
        <f t="shared" si="9"/>
        <v/>
      </c>
      <c r="I295" s="1" t="str">
        <f t="shared" si="8"/>
        <v/>
      </c>
    </row>
    <row r="296" spans="1:9" x14ac:dyDescent="0.25">
      <c r="A296" s="1">
        <v>33</v>
      </c>
      <c r="B296" s="1" t="s">
        <v>713</v>
      </c>
      <c r="C296" s="1">
        <v>330280</v>
      </c>
      <c r="D296" s="1" t="s">
        <v>273</v>
      </c>
      <c r="E296" s="1" t="s">
        <v>693</v>
      </c>
      <c r="H296" s="1" t="str">
        <f t="shared" si="9"/>
        <v/>
      </c>
      <c r="I296" s="1" t="str">
        <f t="shared" si="8"/>
        <v/>
      </c>
    </row>
    <row r="297" spans="1:9" x14ac:dyDescent="0.25">
      <c r="A297" s="1">
        <v>33</v>
      </c>
      <c r="B297" s="1" t="s">
        <v>713</v>
      </c>
      <c r="C297" s="1">
        <v>330550</v>
      </c>
      <c r="D297" s="1" t="s">
        <v>291</v>
      </c>
      <c r="E297" s="1" t="s">
        <v>687</v>
      </c>
      <c r="F297" s="1" t="s">
        <v>712</v>
      </c>
      <c r="G297" s="1">
        <v>2021</v>
      </c>
      <c r="H297" s="1" t="str">
        <f t="shared" si="9"/>
        <v>2020 - 2021</v>
      </c>
      <c r="I297" s="1" t="str">
        <f t="shared" si="8"/>
        <v>2023 - 2024</v>
      </c>
    </row>
    <row r="298" spans="1:9" x14ac:dyDescent="0.25">
      <c r="A298" s="1">
        <v>33</v>
      </c>
      <c r="B298" s="1" t="s">
        <v>713</v>
      </c>
      <c r="C298" s="1">
        <v>330290</v>
      </c>
      <c r="D298" s="1" t="s">
        <v>274</v>
      </c>
      <c r="E298" s="1" t="s">
        <v>693</v>
      </c>
      <c r="H298" s="1" t="str">
        <f t="shared" si="9"/>
        <v/>
      </c>
      <c r="I298" s="1" t="str">
        <f t="shared" si="8"/>
        <v/>
      </c>
    </row>
    <row r="299" spans="1:9" x14ac:dyDescent="0.25">
      <c r="A299" s="1">
        <v>33</v>
      </c>
      <c r="B299" s="1" t="s">
        <v>713</v>
      </c>
      <c r="C299" s="1">
        <v>330530</v>
      </c>
      <c r="D299" s="1" t="s">
        <v>290</v>
      </c>
      <c r="E299" s="1" t="s">
        <v>693</v>
      </c>
      <c r="H299" s="1" t="str">
        <f t="shared" si="9"/>
        <v/>
      </c>
      <c r="I299" s="1" t="str">
        <f t="shared" si="8"/>
        <v/>
      </c>
    </row>
    <row r="300" spans="1:9" x14ac:dyDescent="0.25">
      <c r="A300" s="1">
        <v>33</v>
      </c>
      <c r="B300" s="1" t="s">
        <v>713</v>
      </c>
      <c r="C300" s="1">
        <v>330030</v>
      </c>
      <c r="D300" s="1" t="s">
        <v>261</v>
      </c>
      <c r="E300" s="1" t="s">
        <v>693</v>
      </c>
      <c r="H300" s="1" t="str">
        <f t="shared" si="9"/>
        <v/>
      </c>
      <c r="I300" s="1" t="str">
        <f t="shared" si="8"/>
        <v/>
      </c>
    </row>
    <row r="301" spans="1:9" x14ac:dyDescent="0.25">
      <c r="A301" s="1">
        <v>33</v>
      </c>
      <c r="B301" s="1" t="s">
        <v>713</v>
      </c>
      <c r="C301" s="1">
        <v>330390</v>
      </c>
      <c r="D301" s="1" t="s">
        <v>283</v>
      </c>
      <c r="E301" s="1" t="s">
        <v>693</v>
      </c>
      <c r="H301" s="1" t="str">
        <f t="shared" si="9"/>
        <v/>
      </c>
      <c r="I301" s="1" t="str">
        <f t="shared" si="8"/>
        <v/>
      </c>
    </row>
    <row r="302" spans="1:9" x14ac:dyDescent="0.25">
      <c r="A302" s="1">
        <v>33</v>
      </c>
      <c r="B302" s="1" t="s">
        <v>713</v>
      </c>
      <c r="C302" s="1">
        <v>330250</v>
      </c>
      <c r="D302" s="1" t="s">
        <v>716</v>
      </c>
      <c r="E302" s="1" t="s">
        <v>687</v>
      </c>
      <c r="F302" s="1" t="s">
        <v>689</v>
      </c>
      <c r="G302" s="1">
        <v>2019</v>
      </c>
      <c r="H302" s="1" t="str">
        <f t="shared" si="9"/>
        <v>2018 - 2019</v>
      </c>
      <c r="I302" s="1" t="str">
        <f t="shared" ref="I302:I365" si="10">IF(G302="","",G302+2&amp;" - "&amp;G302+3)</f>
        <v>2021 - 2022</v>
      </c>
    </row>
    <row r="303" spans="1:9" x14ac:dyDescent="0.25">
      <c r="A303" s="1">
        <v>33</v>
      </c>
      <c r="B303" s="1" t="s">
        <v>713</v>
      </c>
      <c r="C303" s="1">
        <v>330450</v>
      </c>
      <c r="D303" s="1" t="s">
        <v>665</v>
      </c>
      <c r="E303" s="1" t="s">
        <v>687</v>
      </c>
      <c r="G303" s="1">
        <v>2023</v>
      </c>
      <c r="H303" s="1" t="str">
        <f t="shared" si="9"/>
        <v>2022 - 2023</v>
      </c>
      <c r="I303" s="1" t="str">
        <f t="shared" si="10"/>
        <v>2025 - 2026</v>
      </c>
    </row>
    <row r="304" spans="1:9" x14ac:dyDescent="0.25">
      <c r="A304" s="1">
        <v>33</v>
      </c>
      <c r="B304" s="1" t="s">
        <v>713</v>
      </c>
      <c r="C304" s="1">
        <v>330040</v>
      </c>
      <c r="D304" s="1" t="s">
        <v>262</v>
      </c>
      <c r="E304" s="1" t="s">
        <v>687</v>
      </c>
      <c r="F304" s="1" t="s">
        <v>689</v>
      </c>
      <c r="G304" s="1">
        <v>2019</v>
      </c>
      <c r="H304" s="1" t="str">
        <f t="shared" si="9"/>
        <v>2018 - 2019</v>
      </c>
      <c r="I304" s="1" t="str">
        <f t="shared" si="10"/>
        <v>2021 - 2022</v>
      </c>
    </row>
    <row r="305" spans="1:9" x14ac:dyDescent="0.25">
      <c r="A305" s="1">
        <v>33</v>
      </c>
      <c r="B305" s="1" t="s">
        <v>713</v>
      </c>
      <c r="C305" s="1">
        <v>330500</v>
      </c>
      <c r="D305" s="1" t="s">
        <v>287</v>
      </c>
      <c r="E305" s="1" t="s">
        <v>693</v>
      </c>
      <c r="H305" s="1" t="str">
        <f t="shared" si="9"/>
        <v/>
      </c>
      <c r="I305" s="1" t="str">
        <f t="shared" si="10"/>
        <v/>
      </c>
    </row>
    <row r="306" spans="1:9" x14ac:dyDescent="0.25">
      <c r="A306" s="1">
        <v>33</v>
      </c>
      <c r="B306" s="1" t="s">
        <v>713</v>
      </c>
      <c r="C306" s="1">
        <v>339060</v>
      </c>
      <c r="D306" s="1" t="s">
        <v>667</v>
      </c>
      <c r="E306" s="1" t="s">
        <v>693</v>
      </c>
      <c r="H306" s="1" t="str">
        <f t="shared" si="9"/>
        <v/>
      </c>
      <c r="I306" s="1" t="str">
        <f t="shared" si="10"/>
        <v/>
      </c>
    </row>
    <row r="307" spans="1:9" x14ac:dyDescent="0.25">
      <c r="A307" s="1">
        <v>33</v>
      </c>
      <c r="B307" s="1" t="s">
        <v>713</v>
      </c>
      <c r="C307" s="1">
        <v>330510</v>
      </c>
      <c r="D307" s="1" t="s">
        <v>288</v>
      </c>
      <c r="E307" s="1" t="s">
        <v>693</v>
      </c>
      <c r="H307" s="1" t="str">
        <f t="shared" si="9"/>
        <v/>
      </c>
      <c r="I307" s="1" t="str">
        <f t="shared" si="10"/>
        <v/>
      </c>
    </row>
    <row r="308" spans="1:9" x14ac:dyDescent="0.25">
      <c r="A308" s="1">
        <v>33</v>
      </c>
      <c r="B308" s="1" t="s">
        <v>713</v>
      </c>
      <c r="C308" s="1">
        <v>330430</v>
      </c>
      <c r="D308" s="1" t="s">
        <v>285</v>
      </c>
      <c r="E308" s="1" t="s">
        <v>693</v>
      </c>
      <c r="H308" s="1" t="str">
        <f t="shared" si="9"/>
        <v/>
      </c>
      <c r="I308" s="1" t="str">
        <f t="shared" si="10"/>
        <v/>
      </c>
    </row>
    <row r="309" spans="1:9" x14ac:dyDescent="0.25">
      <c r="A309" s="1">
        <v>33</v>
      </c>
      <c r="B309" s="1" t="s">
        <v>713</v>
      </c>
      <c r="C309" s="1">
        <v>330520</v>
      </c>
      <c r="D309" s="1" t="s">
        <v>289</v>
      </c>
      <c r="E309" s="1" t="s">
        <v>693</v>
      </c>
      <c r="H309" s="1" t="str">
        <f t="shared" si="9"/>
        <v/>
      </c>
      <c r="I309" s="1" t="str">
        <f t="shared" si="10"/>
        <v/>
      </c>
    </row>
    <row r="310" spans="1:9" x14ac:dyDescent="0.25">
      <c r="A310" s="1">
        <v>33</v>
      </c>
      <c r="B310" s="1" t="s">
        <v>713</v>
      </c>
      <c r="C310" s="1">
        <v>337060</v>
      </c>
      <c r="D310" s="1" t="s">
        <v>295</v>
      </c>
      <c r="E310" s="1" t="s">
        <v>693</v>
      </c>
      <c r="H310" s="1" t="str">
        <f t="shared" si="9"/>
        <v/>
      </c>
      <c r="I310" s="1" t="str">
        <f t="shared" si="10"/>
        <v/>
      </c>
    </row>
    <row r="311" spans="1:9" x14ac:dyDescent="0.25">
      <c r="A311" s="1">
        <v>33</v>
      </c>
      <c r="B311" s="1" t="s">
        <v>713</v>
      </c>
      <c r="C311" s="1">
        <v>330420</v>
      </c>
      <c r="D311" s="1" t="s">
        <v>284</v>
      </c>
      <c r="E311" s="1" t="s">
        <v>687</v>
      </c>
      <c r="F311" s="1" t="s">
        <v>689</v>
      </c>
      <c r="G311" s="1">
        <v>2019</v>
      </c>
      <c r="H311" s="1" t="str">
        <f t="shared" si="9"/>
        <v>2018 - 2019</v>
      </c>
      <c r="I311" s="1" t="str">
        <f t="shared" si="10"/>
        <v>2021 - 2022</v>
      </c>
    </row>
    <row r="312" spans="1:9" x14ac:dyDescent="0.25">
      <c r="A312" s="1">
        <v>33</v>
      </c>
      <c r="B312" s="1" t="s">
        <v>713</v>
      </c>
      <c r="C312" s="1">
        <v>330050</v>
      </c>
      <c r="D312" s="1" t="s">
        <v>263</v>
      </c>
      <c r="E312" s="1" t="s">
        <v>693</v>
      </c>
      <c r="H312" s="1" t="str">
        <f t="shared" si="9"/>
        <v/>
      </c>
      <c r="I312" s="1" t="str">
        <f t="shared" si="10"/>
        <v/>
      </c>
    </row>
    <row r="313" spans="1:9" x14ac:dyDescent="0.25">
      <c r="A313" s="1">
        <v>33</v>
      </c>
      <c r="B313" s="1" t="s">
        <v>713</v>
      </c>
      <c r="C313" s="1">
        <v>330020</v>
      </c>
      <c r="D313" s="1" t="s">
        <v>260</v>
      </c>
      <c r="E313" s="1" t="s">
        <v>693</v>
      </c>
      <c r="H313" s="1" t="str">
        <f t="shared" si="9"/>
        <v/>
      </c>
      <c r="I313" s="1" t="str">
        <f t="shared" si="10"/>
        <v/>
      </c>
    </row>
    <row r="314" spans="1:9" x14ac:dyDescent="0.25">
      <c r="A314" s="1">
        <v>33</v>
      </c>
      <c r="B314" s="1" t="s">
        <v>713</v>
      </c>
      <c r="C314" s="1">
        <v>330300</v>
      </c>
      <c r="D314" s="1" t="s">
        <v>275</v>
      </c>
      <c r="E314" s="1" t="s">
        <v>693</v>
      </c>
      <c r="H314" s="1" t="str">
        <f t="shared" si="9"/>
        <v/>
      </c>
      <c r="I314" s="1" t="str">
        <f t="shared" si="10"/>
        <v/>
      </c>
    </row>
    <row r="315" spans="1:9" x14ac:dyDescent="0.25">
      <c r="A315" s="1">
        <v>33</v>
      </c>
      <c r="B315" s="1" t="s">
        <v>713</v>
      </c>
      <c r="C315" s="1">
        <v>330540</v>
      </c>
      <c r="D315" s="1" t="s">
        <v>515</v>
      </c>
      <c r="E315" s="1" t="s">
        <v>687</v>
      </c>
      <c r="F315" s="1" t="s">
        <v>712</v>
      </c>
      <c r="G315" s="1">
        <v>2021</v>
      </c>
      <c r="H315" s="1" t="str">
        <f t="shared" si="9"/>
        <v>2020 - 2021</v>
      </c>
      <c r="I315" s="1" t="str">
        <f t="shared" si="10"/>
        <v>2023 - 2024</v>
      </c>
    </row>
    <row r="316" spans="1:9" x14ac:dyDescent="0.25">
      <c r="A316" s="1">
        <v>33</v>
      </c>
      <c r="B316" s="1" t="s">
        <v>713</v>
      </c>
      <c r="C316" s="1">
        <v>330060</v>
      </c>
      <c r="D316" s="1" t="s">
        <v>264</v>
      </c>
      <c r="E316" s="1" t="s">
        <v>693</v>
      </c>
      <c r="H316" s="1" t="str">
        <f t="shared" si="9"/>
        <v/>
      </c>
      <c r="I316" s="1" t="str">
        <f t="shared" si="10"/>
        <v/>
      </c>
    </row>
    <row r="317" spans="1:9" x14ac:dyDescent="0.25">
      <c r="A317" s="1">
        <v>33</v>
      </c>
      <c r="B317" s="1" t="s">
        <v>713</v>
      </c>
      <c r="C317" s="1">
        <v>330190</v>
      </c>
      <c r="D317" s="1" t="s">
        <v>270</v>
      </c>
      <c r="E317" s="1" t="s">
        <v>693</v>
      </c>
      <c r="H317" s="1" t="str">
        <f t="shared" si="9"/>
        <v/>
      </c>
      <c r="I317" s="1" t="str">
        <f t="shared" si="10"/>
        <v/>
      </c>
    </row>
    <row r="318" spans="1:9" x14ac:dyDescent="0.25">
      <c r="A318" s="1">
        <v>33</v>
      </c>
      <c r="B318" s="1" t="s">
        <v>713</v>
      </c>
      <c r="C318" s="1">
        <v>330070</v>
      </c>
      <c r="D318" s="1" t="s">
        <v>715</v>
      </c>
      <c r="E318" s="1" t="s">
        <v>693</v>
      </c>
      <c r="H318" s="1" t="str">
        <f t="shared" si="9"/>
        <v/>
      </c>
      <c r="I318" s="1" t="str">
        <f t="shared" si="10"/>
        <v/>
      </c>
    </row>
    <row r="319" spans="1:9" x14ac:dyDescent="0.25">
      <c r="A319" s="1">
        <v>33</v>
      </c>
      <c r="B319" s="1" t="s">
        <v>713</v>
      </c>
      <c r="C319" s="1">
        <v>330360</v>
      </c>
      <c r="D319" s="1" t="s">
        <v>280</v>
      </c>
      <c r="E319" s="1" t="s">
        <v>687</v>
      </c>
      <c r="F319" s="1" t="s">
        <v>689</v>
      </c>
      <c r="G319" s="1">
        <v>2019</v>
      </c>
      <c r="H319" s="1" t="str">
        <f t="shared" si="9"/>
        <v>2018 - 2019</v>
      </c>
      <c r="I319" s="1" t="str">
        <f t="shared" si="10"/>
        <v>2021 - 2022</v>
      </c>
    </row>
    <row r="320" spans="1:9" x14ac:dyDescent="0.25">
      <c r="A320" s="1">
        <v>33</v>
      </c>
      <c r="B320" s="1" t="s">
        <v>713</v>
      </c>
      <c r="C320" s="1">
        <v>330080</v>
      </c>
      <c r="D320" s="1" t="s">
        <v>266</v>
      </c>
      <c r="E320" s="1" t="s">
        <v>693</v>
      </c>
      <c r="H320" s="1" t="str">
        <f t="shared" si="9"/>
        <v/>
      </c>
      <c r="I320" s="1" t="str">
        <f t="shared" si="10"/>
        <v/>
      </c>
    </row>
    <row r="321" spans="1:9" x14ac:dyDescent="0.25">
      <c r="A321" s="1">
        <v>33</v>
      </c>
      <c r="B321" s="1" t="s">
        <v>713</v>
      </c>
      <c r="C321" s="1">
        <v>330340</v>
      </c>
      <c r="D321" s="1" t="s">
        <v>278</v>
      </c>
      <c r="E321" s="1" t="s">
        <v>693</v>
      </c>
      <c r="H321" s="1" t="str">
        <f t="shared" si="9"/>
        <v/>
      </c>
      <c r="I321" s="1" t="str">
        <f t="shared" si="10"/>
        <v/>
      </c>
    </row>
    <row r="322" spans="1:9" x14ac:dyDescent="0.25">
      <c r="A322" s="1">
        <v>33</v>
      </c>
      <c r="B322" s="1" t="s">
        <v>713</v>
      </c>
      <c r="C322" s="1">
        <v>330180</v>
      </c>
      <c r="D322" s="1" t="s">
        <v>269</v>
      </c>
      <c r="E322" s="1" t="s">
        <v>687</v>
      </c>
      <c r="F322" s="1" t="s">
        <v>689</v>
      </c>
      <c r="G322" s="1">
        <v>2019</v>
      </c>
      <c r="H322" s="1" t="str">
        <f t="shared" si="9"/>
        <v>2018 - 2019</v>
      </c>
      <c r="I322" s="1" t="str">
        <f t="shared" si="10"/>
        <v>2021 - 2022</v>
      </c>
    </row>
    <row r="323" spans="1:9" x14ac:dyDescent="0.25">
      <c r="A323" s="1">
        <v>33</v>
      </c>
      <c r="B323" s="1" t="s">
        <v>713</v>
      </c>
      <c r="C323" s="1">
        <v>330440</v>
      </c>
      <c r="D323" s="1" t="s">
        <v>714</v>
      </c>
      <c r="E323" s="1" t="s">
        <v>693</v>
      </c>
      <c r="H323" s="1" t="str">
        <f t="shared" ref="H323:H386" si="11">IF(G323="","",G323-1&amp;" - "&amp;G323)</f>
        <v/>
      </c>
      <c r="I323" s="1" t="str">
        <f t="shared" si="10"/>
        <v/>
      </c>
    </row>
    <row r="324" spans="1:9" x14ac:dyDescent="0.25">
      <c r="A324" s="1">
        <v>33</v>
      </c>
      <c r="B324" s="1" t="s">
        <v>713</v>
      </c>
      <c r="C324" s="1">
        <v>330330</v>
      </c>
      <c r="D324" s="1" t="s">
        <v>277</v>
      </c>
      <c r="E324" s="1" t="s">
        <v>687</v>
      </c>
      <c r="F324" s="1" t="s">
        <v>691</v>
      </c>
      <c r="G324" s="1">
        <v>2019</v>
      </c>
      <c r="H324" s="1" t="str">
        <f t="shared" si="11"/>
        <v>2018 - 2019</v>
      </c>
      <c r="I324" s="1" t="str">
        <f t="shared" si="10"/>
        <v>2021 - 2022</v>
      </c>
    </row>
    <row r="325" spans="1:9" x14ac:dyDescent="0.25">
      <c r="A325" s="1">
        <v>33</v>
      </c>
      <c r="B325" s="1" t="s">
        <v>713</v>
      </c>
      <c r="C325" s="1">
        <v>337020</v>
      </c>
      <c r="D325" s="1" t="s">
        <v>293</v>
      </c>
      <c r="E325" s="1" t="s">
        <v>687</v>
      </c>
      <c r="F325" s="1" t="s">
        <v>712</v>
      </c>
      <c r="G325" s="1">
        <v>2021</v>
      </c>
      <c r="H325" s="1" t="str">
        <f t="shared" si="11"/>
        <v>2020 - 2021</v>
      </c>
      <c r="I325" s="1" t="str">
        <f t="shared" si="10"/>
        <v>2023 - 2024</v>
      </c>
    </row>
    <row r="326" spans="1:9" x14ac:dyDescent="0.25">
      <c r="A326" s="1">
        <v>33</v>
      </c>
      <c r="B326" s="1" t="s">
        <v>713</v>
      </c>
      <c r="C326" s="1">
        <v>330120</v>
      </c>
      <c r="D326" s="1" t="s">
        <v>267</v>
      </c>
      <c r="E326" s="1" t="s">
        <v>693</v>
      </c>
      <c r="H326" s="1" t="str">
        <f t="shared" si="11"/>
        <v/>
      </c>
      <c r="I326" s="1" t="str">
        <f t="shared" si="10"/>
        <v/>
      </c>
    </row>
    <row r="327" spans="1:9" x14ac:dyDescent="0.25">
      <c r="A327" s="1">
        <v>33</v>
      </c>
      <c r="B327" s="1" t="s">
        <v>713</v>
      </c>
      <c r="C327" s="1">
        <v>330140</v>
      </c>
      <c r="D327" s="1" t="s">
        <v>268</v>
      </c>
      <c r="E327" s="1" t="s">
        <v>693</v>
      </c>
      <c r="H327" s="1" t="str">
        <f t="shared" si="11"/>
        <v/>
      </c>
      <c r="I327" s="1" t="str">
        <f t="shared" si="10"/>
        <v/>
      </c>
    </row>
    <row r="328" spans="1:9" x14ac:dyDescent="0.25">
      <c r="A328" s="1">
        <v>33</v>
      </c>
      <c r="B328" s="1" t="s">
        <v>713</v>
      </c>
      <c r="C328" s="1">
        <v>330320</v>
      </c>
      <c r="D328" s="1" t="s">
        <v>276</v>
      </c>
      <c r="E328" s="1" t="s">
        <v>687</v>
      </c>
      <c r="F328" s="1" t="s">
        <v>712</v>
      </c>
      <c r="G328" s="1">
        <v>2021</v>
      </c>
      <c r="H328" s="1" t="str">
        <f t="shared" si="11"/>
        <v>2020 - 2021</v>
      </c>
      <c r="I328" s="1" t="str">
        <f t="shared" si="10"/>
        <v>2023 - 2024</v>
      </c>
    </row>
    <row r="329" spans="1:9" x14ac:dyDescent="0.25">
      <c r="A329" s="1">
        <v>98</v>
      </c>
      <c r="B329" s="1" t="s">
        <v>7</v>
      </c>
      <c r="C329" s="1">
        <v>980000</v>
      </c>
      <c r="D329" s="1" t="s">
        <v>303</v>
      </c>
      <c r="E329" s="1" t="s">
        <v>687</v>
      </c>
      <c r="G329" s="1">
        <v>2021</v>
      </c>
      <c r="H329" s="1" t="str">
        <f t="shared" si="11"/>
        <v>2020 - 2021</v>
      </c>
      <c r="I329" s="1" t="str">
        <f t="shared" si="10"/>
        <v>2023 - 2024</v>
      </c>
    </row>
    <row r="330" spans="1:9" x14ac:dyDescent="0.25">
      <c r="A330" s="1">
        <v>34</v>
      </c>
      <c r="B330" s="1" t="s">
        <v>711</v>
      </c>
      <c r="C330" s="1">
        <v>340010</v>
      </c>
      <c r="D330" s="1" t="s">
        <v>304</v>
      </c>
      <c r="E330" s="1" t="s">
        <v>687</v>
      </c>
      <c r="G330" s="1">
        <v>2019</v>
      </c>
      <c r="H330" s="1" t="str">
        <f t="shared" si="11"/>
        <v>2018 - 2019</v>
      </c>
      <c r="I330" s="1" t="str">
        <f t="shared" si="10"/>
        <v>2021 - 2022</v>
      </c>
    </row>
    <row r="331" spans="1:9" x14ac:dyDescent="0.25">
      <c r="A331" s="1">
        <v>35</v>
      </c>
      <c r="B331" s="1" t="s">
        <v>6</v>
      </c>
      <c r="C331" s="1">
        <v>359010</v>
      </c>
      <c r="D331" s="1" t="s">
        <v>307</v>
      </c>
      <c r="E331" s="1" t="s">
        <v>687</v>
      </c>
      <c r="F331" s="1" t="s">
        <v>691</v>
      </c>
      <c r="G331" s="1">
        <v>2023</v>
      </c>
      <c r="H331" s="1" t="str">
        <f t="shared" si="11"/>
        <v>2022 - 2023</v>
      </c>
      <c r="I331" s="1" t="str">
        <f t="shared" si="10"/>
        <v>2025 - 2026</v>
      </c>
    </row>
    <row r="332" spans="1:9" x14ac:dyDescent="0.25">
      <c r="A332" s="1">
        <v>35</v>
      </c>
      <c r="B332" s="1" t="s">
        <v>6</v>
      </c>
      <c r="C332" s="1">
        <v>350010</v>
      </c>
      <c r="D332" s="1" t="s">
        <v>305</v>
      </c>
      <c r="E332" s="1" t="s">
        <v>687</v>
      </c>
      <c r="F332" s="1" t="s">
        <v>691</v>
      </c>
      <c r="G332" s="1">
        <v>2023</v>
      </c>
      <c r="H332" s="1" t="str">
        <f t="shared" si="11"/>
        <v>2022 - 2023</v>
      </c>
      <c r="I332" s="1" t="str">
        <f t="shared" si="10"/>
        <v>2025 - 2026</v>
      </c>
    </row>
    <row r="333" spans="1:9" x14ac:dyDescent="0.25">
      <c r="A333" s="1">
        <v>35</v>
      </c>
      <c r="B333" s="1" t="s">
        <v>6</v>
      </c>
      <c r="C333" s="1">
        <v>350020</v>
      </c>
      <c r="D333" s="1" t="s">
        <v>306</v>
      </c>
      <c r="E333" s="1" t="s">
        <v>687</v>
      </c>
      <c r="F333" s="1" t="s">
        <v>691</v>
      </c>
      <c r="G333" s="1">
        <v>2023</v>
      </c>
      <c r="H333" s="1" t="str">
        <f t="shared" si="11"/>
        <v>2022 - 2023</v>
      </c>
      <c r="I333" s="1" t="str">
        <f t="shared" si="10"/>
        <v>2025 - 2026</v>
      </c>
    </row>
    <row r="334" spans="1:9" x14ac:dyDescent="0.25">
      <c r="A334" s="1">
        <v>36</v>
      </c>
      <c r="B334" s="1" t="s">
        <v>709</v>
      </c>
      <c r="C334" s="1">
        <v>360100</v>
      </c>
      <c r="D334" s="1" t="s">
        <v>315</v>
      </c>
      <c r="E334" s="1" t="s">
        <v>693</v>
      </c>
      <c r="H334" s="1" t="str">
        <f t="shared" si="11"/>
        <v/>
      </c>
      <c r="I334" s="1" t="str">
        <f t="shared" si="10"/>
        <v/>
      </c>
    </row>
    <row r="335" spans="1:9" x14ac:dyDescent="0.25">
      <c r="A335" s="1">
        <v>36</v>
      </c>
      <c r="B335" s="1" t="s">
        <v>709</v>
      </c>
      <c r="C335" s="1">
        <v>360030</v>
      </c>
      <c r="D335" s="1" t="s">
        <v>309</v>
      </c>
      <c r="E335" s="1" t="s">
        <v>693</v>
      </c>
      <c r="H335" s="1" t="str">
        <f t="shared" si="11"/>
        <v/>
      </c>
      <c r="I335" s="1" t="str">
        <f t="shared" si="10"/>
        <v/>
      </c>
    </row>
    <row r="336" spans="1:9" x14ac:dyDescent="0.25">
      <c r="A336" s="1">
        <v>36</v>
      </c>
      <c r="B336" s="1" t="s">
        <v>709</v>
      </c>
      <c r="C336" s="1">
        <v>360120</v>
      </c>
      <c r="D336" s="1" t="s">
        <v>316</v>
      </c>
      <c r="E336" s="1" t="s">
        <v>693</v>
      </c>
      <c r="H336" s="1" t="str">
        <f t="shared" si="11"/>
        <v/>
      </c>
      <c r="I336" s="1" t="str">
        <f t="shared" si="10"/>
        <v/>
      </c>
    </row>
    <row r="337" spans="1:9" x14ac:dyDescent="0.25">
      <c r="A337" s="1">
        <v>36</v>
      </c>
      <c r="B337" s="1" t="s">
        <v>709</v>
      </c>
      <c r="C337" s="1">
        <v>360020</v>
      </c>
      <c r="D337" s="1" t="s">
        <v>459</v>
      </c>
      <c r="E337" s="1" t="s">
        <v>693</v>
      </c>
      <c r="H337" s="1" t="str">
        <f t="shared" si="11"/>
        <v/>
      </c>
      <c r="I337" s="1" t="str">
        <f t="shared" si="10"/>
        <v/>
      </c>
    </row>
    <row r="338" spans="1:9" x14ac:dyDescent="0.25">
      <c r="A338" s="1">
        <v>36</v>
      </c>
      <c r="B338" s="1" t="s">
        <v>709</v>
      </c>
      <c r="C338" s="1">
        <v>360040</v>
      </c>
      <c r="D338" s="1" t="s">
        <v>310</v>
      </c>
      <c r="E338" s="1" t="s">
        <v>693</v>
      </c>
      <c r="H338" s="1" t="str">
        <f t="shared" si="11"/>
        <v/>
      </c>
      <c r="I338" s="1" t="str">
        <f t="shared" si="10"/>
        <v/>
      </c>
    </row>
    <row r="339" spans="1:9" x14ac:dyDescent="0.25">
      <c r="A339" s="1">
        <v>36</v>
      </c>
      <c r="B339" s="1" t="s">
        <v>709</v>
      </c>
      <c r="C339" s="1">
        <v>360070</v>
      </c>
      <c r="D339" s="1" t="s">
        <v>313</v>
      </c>
      <c r="E339" s="1" t="s">
        <v>693</v>
      </c>
      <c r="H339" s="1" t="str">
        <f t="shared" si="11"/>
        <v/>
      </c>
      <c r="I339" s="1" t="str">
        <f t="shared" si="10"/>
        <v/>
      </c>
    </row>
    <row r="340" spans="1:9" x14ac:dyDescent="0.25">
      <c r="A340" s="1">
        <v>36</v>
      </c>
      <c r="B340" s="1" t="s">
        <v>709</v>
      </c>
      <c r="C340" s="1">
        <v>367010</v>
      </c>
      <c r="D340" s="1" t="s">
        <v>710</v>
      </c>
      <c r="E340" s="1" t="s">
        <v>693</v>
      </c>
      <c r="H340" s="1" t="str">
        <f t="shared" si="11"/>
        <v/>
      </c>
      <c r="I340" s="1" t="str">
        <f t="shared" si="10"/>
        <v/>
      </c>
    </row>
    <row r="341" spans="1:9" x14ac:dyDescent="0.25">
      <c r="A341" s="1">
        <v>36</v>
      </c>
      <c r="B341" s="1" t="s">
        <v>709</v>
      </c>
      <c r="C341" s="1">
        <v>360090</v>
      </c>
      <c r="D341" s="1" t="s">
        <v>314</v>
      </c>
      <c r="E341" s="1" t="s">
        <v>693</v>
      </c>
      <c r="H341" s="1" t="str">
        <f t="shared" si="11"/>
        <v/>
      </c>
      <c r="I341" s="1" t="str">
        <f t="shared" si="10"/>
        <v/>
      </c>
    </row>
    <row r="342" spans="1:9" x14ac:dyDescent="0.25">
      <c r="A342" s="1">
        <v>36</v>
      </c>
      <c r="B342" s="1" t="s">
        <v>709</v>
      </c>
      <c r="C342" s="1">
        <v>360050</v>
      </c>
      <c r="D342" s="1" t="s">
        <v>311</v>
      </c>
      <c r="E342" s="1" t="s">
        <v>687</v>
      </c>
      <c r="F342" s="1" t="s">
        <v>691</v>
      </c>
      <c r="G342" s="1">
        <v>2020</v>
      </c>
      <c r="H342" s="1" t="str">
        <f t="shared" si="11"/>
        <v>2019 - 2020</v>
      </c>
      <c r="I342" s="1" t="str">
        <f t="shared" si="10"/>
        <v>2022 - 2023</v>
      </c>
    </row>
    <row r="343" spans="1:9" x14ac:dyDescent="0.25">
      <c r="A343" s="1">
        <v>36</v>
      </c>
      <c r="B343" s="1" t="s">
        <v>709</v>
      </c>
      <c r="C343" s="1">
        <v>360010</v>
      </c>
      <c r="D343" s="1" t="s">
        <v>308</v>
      </c>
      <c r="E343" s="1" t="s">
        <v>687</v>
      </c>
      <c r="F343" s="1" t="s">
        <v>691</v>
      </c>
      <c r="G343" s="1">
        <v>2020</v>
      </c>
      <c r="H343" s="1" t="str">
        <f t="shared" si="11"/>
        <v>2019 - 2020</v>
      </c>
      <c r="I343" s="1" t="str">
        <f t="shared" si="10"/>
        <v>2022 - 2023</v>
      </c>
    </row>
    <row r="344" spans="1:9" x14ac:dyDescent="0.25">
      <c r="A344" s="1">
        <v>36</v>
      </c>
      <c r="B344" s="1" t="s">
        <v>709</v>
      </c>
      <c r="C344" s="1">
        <v>360060</v>
      </c>
      <c r="D344" s="1" t="s">
        <v>312</v>
      </c>
      <c r="E344" s="1" t="s">
        <v>687</v>
      </c>
      <c r="F344" s="1" t="s">
        <v>691</v>
      </c>
      <c r="G344" s="1">
        <v>2020</v>
      </c>
      <c r="H344" s="1" t="str">
        <f t="shared" si="11"/>
        <v>2019 - 2020</v>
      </c>
      <c r="I344" s="1" t="str">
        <f t="shared" si="10"/>
        <v>2022 - 2023</v>
      </c>
    </row>
    <row r="345" spans="1:9" x14ac:dyDescent="0.25">
      <c r="A345" s="1">
        <v>37</v>
      </c>
      <c r="B345" s="1" t="s">
        <v>706</v>
      </c>
      <c r="C345" s="1">
        <v>370010</v>
      </c>
      <c r="D345" s="1" t="s">
        <v>317</v>
      </c>
      <c r="E345" s="1" t="s">
        <v>687</v>
      </c>
      <c r="F345" s="1" t="s">
        <v>691</v>
      </c>
      <c r="G345" s="1">
        <v>2023</v>
      </c>
      <c r="H345" s="1" t="str">
        <f t="shared" si="11"/>
        <v>2022 - 2023</v>
      </c>
      <c r="I345" s="1" t="str">
        <f t="shared" si="10"/>
        <v>2025 - 2026</v>
      </c>
    </row>
    <row r="346" spans="1:9" x14ac:dyDescent="0.25">
      <c r="A346" s="1">
        <v>37</v>
      </c>
      <c r="B346" s="1" t="s">
        <v>706</v>
      </c>
      <c r="C346" s="1">
        <v>370100</v>
      </c>
      <c r="D346" s="1" t="s">
        <v>324</v>
      </c>
      <c r="E346" s="1" t="s">
        <v>687</v>
      </c>
      <c r="F346" s="1" t="s">
        <v>691</v>
      </c>
      <c r="G346" s="1">
        <v>2023</v>
      </c>
      <c r="H346" s="1" t="str">
        <f t="shared" si="11"/>
        <v>2022 - 2023</v>
      </c>
      <c r="I346" s="1" t="str">
        <f t="shared" si="10"/>
        <v>2025 - 2026</v>
      </c>
    </row>
    <row r="347" spans="1:9" x14ac:dyDescent="0.25">
      <c r="A347" s="1">
        <v>37</v>
      </c>
      <c r="B347" s="1" t="s">
        <v>706</v>
      </c>
      <c r="C347" s="1">
        <v>370020</v>
      </c>
      <c r="D347" s="1" t="s">
        <v>318</v>
      </c>
      <c r="E347" s="1" t="s">
        <v>687</v>
      </c>
      <c r="F347" s="1" t="s">
        <v>691</v>
      </c>
      <c r="G347" s="1">
        <v>2023</v>
      </c>
      <c r="H347" s="1" t="str">
        <f t="shared" si="11"/>
        <v>2022 - 2023</v>
      </c>
      <c r="I347" s="1" t="str">
        <f t="shared" si="10"/>
        <v>2025 - 2026</v>
      </c>
    </row>
    <row r="348" spans="1:9" x14ac:dyDescent="0.25">
      <c r="A348" s="1">
        <v>37</v>
      </c>
      <c r="B348" s="1" t="s">
        <v>706</v>
      </c>
      <c r="C348" s="1">
        <v>370210</v>
      </c>
      <c r="D348" s="1" t="s">
        <v>327</v>
      </c>
      <c r="E348" s="1" t="s">
        <v>687</v>
      </c>
      <c r="F348" s="1" t="s">
        <v>691</v>
      </c>
      <c r="G348" s="1">
        <v>2023</v>
      </c>
      <c r="H348" s="1" t="str">
        <f t="shared" si="11"/>
        <v>2022 - 2023</v>
      </c>
      <c r="I348" s="1" t="str">
        <f t="shared" si="10"/>
        <v>2025 - 2026</v>
      </c>
    </row>
    <row r="349" spans="1:9" x14ac:dyDescent="0.25">
      <c r="A349" s="1">
        <v>37</v>
      </c>
      <c r="B349" s="1" t="s">
        <v>706</v>
      </c>
      <c r="C349" s="1">
        <v>370030</v>
      </c>
      <c r="D349" s="1" t="s">
        <v>319</v>
      </c>
      <c r="E349" s="1" t="s">
        <v>687</v>
      </c>
      <c r="F349" s="1" t="s">
        <v>691</v>
      </c>
      <c r="G349" s="1">
        <v>2023</v>
      </c>
      <c r="H349" s="1" t="str">
        <f t="shared" si="11"/>
        <v>2022 - 2023</v>
      </c>
      <c r="I349" s="1" t="str">
        <f t="shared" si="10"/>
        <v>2025 - 2026</v>
      </c>
    </row>
    <row r="350" spans="1:9" x14ac:dyDescent="0.25">
      <c r="A350" s="1">
        <v>37</v>
      </c>
      <c r="B350" s="1" t="s">
        <v>706</v>
      </c>
      <c r="C350" s="1">
        <v>370080</v>
      </c>
      <c r="D350" s="1" t="s">
        <v>322</v>
      </c>
      <c r="E350" s="1" t="s">
        <v>687</v>
      </c>
      <c r="F350" s="1" t="s">
        <v>691</v>
      </c>
      <c r="G350" s="1">
        <v>2023</v>
      </c>
      <c r="H350" s="1" t="str">
        <f t="shared" si="11"/>
        <v>2022 - 2023</v>
      </c>
      <c r="I350" s="1" t="str">
        <f t="shared" si="10"/>
        <v>2025 - 2026</v>
      </c>
    </row>
    <row r="351" spans="1:9" x14ac:dyDescent="0.25">
      <c r="A351" s="1">
        <v>37</v>
      </c>
      <c r="B351" s="1" t="s">
        <v>706</v>
      </c>
      <c r="C351" s="1">
        <v>370040</v>
      </c>
      <c r="D351" s="1" t="s">
        <v>320</v>
      </c>
      <c r="E351" s="1" t="s">
        <v>687</v>
      </c>
      <c r="F351" s="1" t="s">
        <v>691</v>
      </c>
      <c r="G351" s="1">
        <v>2023</v>
      </c>
      <c r="H351" s="1" t="str">
        <f t="shared" si="11"/>
        <v>2022 - 2023</v>
      </c>
      <c r="I351" s="1" t="str">
        <f t="shared" si="10"/>
        <v>2025 - 2026</v>
      </c>
    </row>
    <row r="352" spans="1:9" x14ac:dyDescent="0.25">
      <c r="A352" s="1">
        <v>37</v>
      </c>
      <c r="B352" s="1" t="s">
        <v>706</v>
      </c>
      <c r="C352" s="1">
        <v>370070</v>
      </c>
      <c r="D352" s="1" t="s">
        <v>321</v>
      </c>
      <c r="E352" s="1" t="s">
        <v>687</v>
      </c>
      <c r="F352" s="1" t="s">
        <v>691</v>
      </c>
      <c r="G352" s="1">
        <v>2023</v>
      </c>
      <c r="H352" s="1" t="str">
        <f t="shared" si="11"/>
        <v>2022 - 2023</v>
      </c>
      <c r="I352" s="1" t="str">
        <f t="shared" si="10"/>
        <v>2025 - 2026</v>
      </c>
    </row>
    <row r="353" spans="1:9" x14ac:dyDescent="0.25">
      <c r="A353" s="1">
        <v>37</v>
      </c>
      <c r="B353" s="1" t="s">
        <v>706</v>
      </c>
      <c r="C353" s="1">
        <v>370150</v>
      </c>
      <c r="D353" s="1" t="s">
        <v>708</v>
      </c>
      <c r="E353" s="1" t="s">
        <v>687</v>
      </c>
      <c r="F353" s="1" t="s">
        <v>691</v>
      </c>
      <c r="G353" s="1">
        <v>2023</v>
      </c>
      <c r="H353" s="1" t="str">
        <f t="shared" si="11"/>
        <v>2022 - 2023</v>
      </c>
      <c r="I353" s="1" t="str">
        <f t="shared" si="10"/>
        <v>2025 - 2026</v>
      </c>
    </row>
    <row r="354" spans="1:9" x14ac:dyDescent="0.25">
      <c r="A354" s="1">
        <v>37</v>
      </c>
      <c r="B354" s="1" t="s">
        <v>706</v>
      </c>
      <c r="C354" s="1">
        <v>370060</v>
      </c>
      <c r="D354" s="1" t="s">
        <v>707</v>
      </c>
      <c r="E354" s="1" t="s">
        <v>687</v>
      </c>
      <c r="F354" s="1" t="s">
        <v>691</v>
      </c>
      <c r="G354" s="1">
        <v>2023</v>
      </c>
      <c r="H354" s="1" t="str">
        <f t="shared" si="11"/>
        <v>2022 - 2023</v>
      </c>
      <c r="I354" s="1" t="str">
        <f t="shared" si="10"/>
        <v>2025 - 2026</v>
      </c>
    </row>
    <row r="355" spans="1:9" x14ac:dyDescent="0.25">
      <c r="A355" s="1">
        <v>37</v>
      </c>
      <c r="B355" s="1" t="s">
        <v>706</v>
      </c>
      <c r="C355" s="1">
        <v>370090</v>
      </c>
      <c r="D355" s="1" t="s">
        <v>323</v>
      </c>
      <c r="E355" s="1" t="s">
        <v>687</v>
      </c>
      <c r="F355" s="1" t="s">
        <v>691</v>
      </c>
      <c r="G355" s="1">
        <v>2023</v>
      </c>
      <c r="H355" s="1" t="str">
        <f t="shared" si="11"/>
        <v>2022 - 2023</v>
      </c>
      <c r="I355" s="1" t="str">
        <f t="shared" si="10"/>
        <v>2025 - 2026</v>
      </c>
    </row>
    <row r="356" spans="1:9" x14ac:dyDescent="0.25">
      <c r="A356" s="1">
        <v>37</v>
      </c>
      <c r="B356" s="1" t="s">
        <v>706</v>
      </c>
      <c r="C356" s="1">
        <v>370110</v>
      </c>
      <c r="D356" s="1" t="s">
        <v>325</v>
      </c>
      <c r="E356" s="1" t="s">
        <v>687</v>
      </c>
      <c r="F356" s="1" t="s">
        <v>691</v>
      </c>
      <c r="G356" s="1">
        <v>2023</v>
      </c>
      <c r="H356" s="1" t="str">
        <f t="shared" si="11"/>
        <v>2022 - 2023</v>
      </c>
      <c r="I356" s="1" t="str">
        <f t="shared" si="10"/>
        <v>2025 - 2026</v>
      </c>
    </row>
    <row r="357" spans="1:9" x14ac:dyDescent="0.25">
      <c r="A357" s="1">
        <v>39</v>
      </c>
      <c r="B357" s="1" t="s">
        <v>704</v>
      </c>
      <c r="C357" s="1">
        <v>390030</v>
      </c>
      <c r="D357" s="1" t="s">
        <v>705</v>
      </c>
      <c r="E357" s="1" t="s">
        <v>687</v>
      </c>
      <c r="G357" s="1">
        <v>2023</v>
      </c>
      <c r="H357" s="1" t="str">
        <f t="shared" si="11"/>
        <v>2022 - 2023</v>
      </c>
      <c r="I357" s="1" t="str">
        <f t="shared" si="10"/>
        <v>2025 - 2026</v>
      </c>
    </row>
    <row r="358" spans="1:9" x14ac:dyDescent="0.25">
      <c r="A358" s="1">
        <v>39</v>
      </c>
      <c r="B358" s="1" t="s">
        <v>704</v>
      </c>
      <c r="C358" s="1">
        <v>390020</v>
      </c>
      <c r="D358" s="1" t="s">
        <v>328</v>
      </c>
      <c r="E358" s="1" t="s">
        <v>687</v>
      </c>
      <c r="G358" s="1">
        <v>2021</v>
      </c>
      <c r="H358" s="1" t="str">
        <f t="shared" si="11"/>
        <v>2020 - 2021</v>
      </c>
      <c r="I358" s="1" t="str">
        <f t="shared" si="10"/>
        <v>2023 - 2024</v>
      </c>
    </row>
    <row r="359" spans="1:9" x14ac:dyDescent="0.25">
      <c r="A359" s="1">
        <v>39</v>
      </c>
      <c r="B359" s="1" t="s">
        <v>704</v>
      </c>
      <c r="C359" s="1">
        <v>390010</v>
      </c>
      <c r="D359" s="1" t="s">
        <v>463</v>
      </c>
      <c r="E359" s="1" t="s">
        <v>693</v>
      </c>
      <c r="H359" s="1" t="str">
        <f t="shared" si="11"/>
        <v/>
      </c>
      <c r="I359" s="1" t="str">
        <f t="shared" si="10"/>
        <v/>
      </c>
    </row>
    <row r="360" spans="1:9" x14ac:dyDescent="0.25">
      <c r="A360" s="1">
        <v>46</v>
      </c>
      <c r="B360" s="1" t="s">
        <v>703</v>
      </c>
      <c r="C360" s="1">
        <v>460010</v>
      </c>
      <c r="D360" s="1" t="s">
        <v>702</v>
      </c>
      <c r="E360" s="1" t="s">
        <v>687</v>
      </c>
      <c r="G360" s="1">
        <v>2023</v>
      </c>
      <c r="H360" s="1" t="str">
        <f t="shared" si="11"/>
        <v>2022 - 2023</v>
      </c>
      <c r="I360" s="1" t="str">
        <f t="shared" si="10"/>
        <v>2025 - 2026</v>
      </c>
    </row>
    <row r="361" spans="1:9" x14ac:dyDescent="0.25">
      <c r="A361" s="1">
        <v>42</v>
      </c>
      <c r="B361" s="1" t="s">
        <v>701</v>
      </c>
      <c r="C361" s="1">
        <v>420010</v>
      </c>
      <c r="D361" s="1" t="s">
        <v>331</v>
      </c>
      <c r="E361" s="1" t="s">
        <v>693</v>
      </c>
      <c r="H361" s="1" t="str">
        <f t="shared" si="11"/>
        <v/>
      </c>
      <c r="I361" s="1" t="str">
        <f t="shared" si="10"/>
        <v/>
      </c>
    </row>
    <row r="362" spans="1:9" x14ac:dyDescent="0.25">
      <c r="A362" s="1">
        <v>42</v>
      </c>
      <c r="B362" s="1" t="s">
        <v>701</v>
      </c>
      <c r="C362" s="1">
        <v>420020</v>
      </c>
      <c r="D362" s="1" t="s">
        <v>332</v>
      </c>
      <c r="E362" s="1" t="s">
        <v>693</v>
      </c>
      <c r="H362" s="1" t="str">
        <f t="shared" si="11"/>
        <v/>
      </c>
      <c r="I362" s="1" t="str">
        <f t="shared" si="10"/>
        <v/>
      </c>
    </row>
    <row r="363" spans="1:9" x14ac:dyDescent="0.25">
      <c r="A363" s="1">
        <v>42</v>
      </c>
      <c r="B363" s="1" t="s">
        <v>701</v>
      </c>
      <c r="C363" s="1">
        <v>420170</v>
      </c>
      <c r="D363" s="1" t="s">
        <v>334</v>
      </c>
      <c r="E363" s="1" t="s">
        <v>693</v>
      </c>
      <c r="H363" s="1" t="str">
        <f t="shared" si="11"/>
        <v/>
      </c>
      <c r="I363" s="1" t="str">
        <f t="shared" si="10"/>
        <v/>
      </c>
    </row>
    <row r="364" spans="1:9" x14ac:dyDescent="0.25">
      <c r="A364" s="1">
        <v>42</v>
      </c>
      <c r="B364" s="1" t="s">
        <v>701</v>
      </c>
      <c r="C364" s="1">
        <v>427010</v>
      </c>
      <c r="D364" s="1" t="s">
        <v>335</v>
      </c>
      <c r="E364" s="1" t="s">
        <v>693</v>
      </c>
      <c r="H364" s="1" t="str">
        <f t="shared" si="11"/>
        <v/>
      </c>
      <c r="I364" s="1" t="str">
        <f t="shared" si="10"/>
        <v/>
      </c>
    </row>
    <row r="365" spans="1:9" x14ac:dyDescent="0.25">
      <c r="A365" s="1">
        <v>42</v>
      </c>
      <c r="B365" s="1" t="s">
        <v>701</v>
      </c>
      <c r="C365" s="1">
        <v>420130</v>
      </c>
      <c r="D365" s="1" t="s">
        <v>333</v>
      </c>
      <c r="E365" s="1" t="s">
        <v>693</v>
      </c>
      <c r="H365" s="1" t="str">
        <f t="shared" si="11"/>
        <v/>
      </c>
      <c r="I365" s="1" t="str">
        <f t="shared" si="10"/>
        <v/>
      </c>
    </row>
    <row r="366" spans="1:9" x14ac:dyDescent="0.25">
      <c r="A366" s="1">
        <v>44</v>
      </c>
      <c r="B366" s="1" t="s">
        <v>699</v>
      </c>
      <c r="C366" s="1">
        <v>440250</v>
      </c>
      <c r="D366" s="1" t="s">
        <v>340</v>
      </c>
      <c r="E366" s="1" t="s">
        <v>687</v>
      </c>
      <c r="F366" s="1" t="s">
        <v>691</v>
      </c>
      <c r="G366" s="1">
        <v>2023</v>
      </c>
      <c r="H366" s="1" t="str">
        <f t="shared" si="11"/>
        <v>2022 - 2023</v>
      </c>
      <c r="I366" s="1" t="str">
        <f t="shared" ref="I366:I403" si="12">IF(G366="","",G366+2&amp;" - "&amp;G366+3)</f>
        <v>2025 - 2026</v>
      </c>
    </row>
    <row r="367" spans="1:9" x14ac:dyDescent="0.25">
      <c r="A367" s="1">
        <v>44</v>
      </c>
      <c r="B367" s="1" t="s">
        <v>699</v>
      </c>
      <c r="C367" s="1">
        <v>440020</v>
      </c>
      <c r="D367" s="1" t="s">
        <v>336</v>
      </c>
      <c r="E367" s="1" t="s">
        <v>693</v>
      </c>
      <c r="H367" s="1" t="str">
        <f t="shared" si="11"/>
        <v/>
      </c>
      <c r="I367" s="1" t="str">
        <f t="shared" si="12"/>
        <v/>
      </c>
    </row>
    <row r="368" spans="1:9" x14ac:dyDescent="0.25">
      <c r="A368" s="1">
        <v>44</v>
      </c>
      <c r="B368" s="1" t="s">
        <v>699</v>
      </c>
      <c r="C368" s="1">
        <v>440090</v>
      </c>
      <c r="D368" s="1" t="s">
        <v>700</v>
      </c>
      <c r="E368" s="1" t="s">
        <v>687</v>
      </c>
      <c r="F368" s="1" t="s">
        <v>691</v>
      </c>
      <c r="G368" s="1">
        <v>2023</v>
      </c>
      <c r="H368" s="1" t="str">
        <f t="shared" si="11"/>
        <v>2022 - 2023</v>
      </c>
      <c r="I368" s="1" t="str">
        <f t="shared" si="12"/>
        <v>2025 - 2026</v>
      </c>
    </row>
    <row r="369" spans="1:9" x14ac:dyDescent="0.25">
      <c r="A369" s="1">
        <v>44</v>
      </c>
      <c r="B369" s="1" t="s">
        <v>699</v>
      </c>
      <c r="C369" s="1">
        <v>440270</v>
      </c>
      <c r="D369" s="1" t="s">
        <v>341</v>
      </c>
      <c r="E369" s="1" t="s">
        <v>687</v>
      </c>
      <c r="F369" s="1" t="s">
        <v>691</v>
      </c>
      <c r="G369" s="1">
        <v>2023</v>
      </c>
      <c r="H369" s="1" t="str">
        <f t="shared" si="11"/>
        <v>2022 - 2023</v>
      </c>
      <c r="I369" s="1" t="str">
        <f t="shared" si="12"/>
        <v>2025 - 2026</v>
      </c>
    </row>
    <row r="370" spans="1:9" x14ac:dyDescent="0.25">
      <c r="A370" s="1">
        <v>44</v>
      </c>
      <c r="B370" s="1" t="s">
        <v>699</v>
      </c>
      <c r="C370" s="1">
        <v>440230</v>
      </c>
      <c r="D370" s="1" t="s">
        <v>339</v>
      </c>
      <c r="E370" s="1" t="s">
        <v>687</v>
      </c>
      <c r="F370" s="1" t="s">
        <v>691</v>
      </c>
      <c r="G370" s="1">
        <v>2023</v>
      </c>
      <c r="H370" s="1" t="str">
        <f t="shared" si="11"/>
        <v>2022 - 2023</v>
      </c>
      <c r="I370" s="1" t="str">
        <f t="shared" si="12"/>
        <v>2025 - 2026</v>
      </c>
    </row>
    <row r="371" spans="1:9" x14ac:dyDescent="0.25">
      <c r="A371" s="1">
        <v>44</v>
      </c>
      <c r="B371" s="1" t="s">
        <v>699</v>
      </c>
      <c r="C371" s="1">
        <v>440160</v>
      </c>
      <c r="D371" s="1" t="s">
        <v>338</v>
      </c>
      <c r="E371" s="1" t="s">
        <v>687</v>
      </c>
      <c r="F371" s="1" t="s">
        <v>691</v>
      </c>
      <c r="G371" s="1">
        <v>2023</v>
      </c>
      <c r="H371" s="1" t="str">
        <f t="shared" si="11"/>
        <v>2022 - 2023</v>
      </c>
      <c r="I371" s="1" t="str">
        <f t="shared" si="12"/>
        <v>2025 - 2026</v>
      </c>
    </row>
    <row r="372" spans="1:9" x14ac:dyDescent="0.25">
      <c r="A372" s="1">
        <v>44</v>
      </c>
      <c r="B372" s="1" t="s">
        <v>699</v>
      </c>
      <c r="C372" s="1">
        <v>440190</v>
      </c>
      <c r="D372" s="1" t="s">
        <v>673</v>
      </c>
      <c r="E372" s="1" t="s">
        <v>693</v>
      </c>
      <c r="H372" s="1" t="str">
        <f t="shared" si="11"/>
        <v/>
      </c>
      <c r="I372" s="1" t="str">
        <f t="shared" si="12"/>
        <v/>
      </c>
    </row>
    <row r="373" spans="1:9" x14ac:dyDescent="0.25">
      <c r="A373" s="1">
        <v>45</v>
      </c>
      <c r="B373" s="1" t="s">
        <v>698</v>
      </c>
      <c r="C373" s="1">
        <v>450020</v>
      </c>
      <c r="D373" s="1" t="s">
        <v>342</v>
      </c>
      <c r="E373" s="1" t="s">
        <v>687</v>
      </c>
      <c r="F373" s="1" t="s">
        <v>686</v>
      </c>
      <c r="G373" s="1">
        <v>2021</v>
      </c>
      <c r="H373" s="1" t="str">
        <f t="shared" si="11"/>
        <v>2020 - 2021</v>
      </c>
      <c r="I373" s="1" t="str">
        <f t="shared" si="12"/>
        <v>2023 - 2024</v>
      </c>
    </row>
    <row r="374" spans="1:9" x14ac:dyDescent="0.25">
      <c r="A374" s="1">
        <v>45</v>
      </c>
      <c r="B374" s="1" t="s">
        <v>698</v>
      </c>
      <c r="C374" s="1">
        <v>450080</v>
      </c>
      <c r="D374" s="1" t="s">
        <v>346</v>
      </c>
      <c r="E374" s="1" t="s">
        <v>687</v>
      </c>
      <c r="F374" s="1" t="s">
        <v>686</v>
      </c>
      <c r="G374" s="1">
        <v>2021</v>
      </c>
      <c r="H374" s="1" t="str">
        <f t="shared" si="11"/>
        <v>2020 - 2021</v>
      </c>
      <c r="I374" s="1" t="str">
        <f t="shared" si="12"/>
        <v>2023 - 2024</v>
      </c>
    </row>
    <row r="375" spans="1:9" x14ac:dyDescent="0.25">
      <c r="A375" s="1">
        <v>45</v>
      </c>
      <c r="B375" s="1" t="s">
        <v>698</v>
      </c>
      <c r="C375" s="1">
        <v>450030</v>
      </c>
      <c r="D375" s="1" t="s">
        <v>343</v>
      </c>
      <c r="E375" s="1" t="s">
        <v>687</v>
      </c>
      <c r="F375" s="1" t="s">
        <v>686</v>
      </c>
      <c r="G375" s="1">
        <v>2021</v>
      </c>
      <c r="H375" s="1" t="str">
        <f t="shared" si="11"/>
        <v>2020 - 2021</v>
      </c>
      <c r="I375" s="1" t="str">
        <f t="shared" si="12"/>
        <v>2023 - 2024</v>
      </c>
    </row>
    <row r="376" spans="1:9" x14ac:dyDescent="0.25">
      <c r="A376" s="1">
        <v>45</v>
      </c>
      <c r="B376" s="1" t="s">
        <v>698</v>
      </c>
      <c r="C376" s="1">
        <v>450050</v>
      </c>
      <c r="D376" s="1" t="s">
        <v>345</v>
      </c>
      <c r="E376" s="1" t="s">
        <v>687</v>
      </c>
      <c r="F376" s="1" t="s">
        <v>686</v>
      </c>
      <c r="G376" s="1">
        <v>2021</v>
      </c>
      <c r="H376" s="1" t="str">
        <f t="shared" si="11"/>
        <v>2020 - 2021</v>
      </c>
      <c r="I376" s="1" t="str">
        <f t="shared" si="12"/>
        <v>2023 - 2024</v>
      </c>
    </row>
    <row r="377" spans="1:9" x14ac:dyDescent="0.25">
      <c r="A377" s="1">
        <v>45</v>
      </c>
      <c r="B377" s="1" t="s">
        <v>698</v>
      </c>
      <c r="C377" s="1">
        <v>450070</v>
      </c>
      <c r="D377" s="1" t="s">
        <v>466</v>
      </c>
      <c r="E377" s="1" t="s">
        <v>687</v>
      </c>
      <c r="F377" s="1" t="s">
        <v>686</v>
      </c>
      <c r="G377" s="1">
        <v>2021</v>
      </c>
      <c r="H377" s="1" t="str">
        <f t="shared" si="11"/>
        <v>2020 - 2021</v>
      </c>
      <c r="I377" s="1" t="str">
        <f t="shared" si="12"/>
        <v>2023 - 2024</v>
      </c>
    </row>
    <row r="378" spans="1:9" x14ac:dyDescent="0.25">
      <c r="A378" s="1">
        <v>45</v>
      </c>
      <c r="B378" s="1" t="s">
        <v>698</v>
      </c>
      <c r="C378" s="1">
        <v>450110</v>
      </c>
      <c r="D378" s="1" t="s">
        <v>347</v>
      </c>
      <c r="E378" s="1" t="s">
        <v>687</v>
      </c>
      <c r="F378" s="1" t="s">
        <v>686</v>
      </c>
      <c r="G378" s="1">
        <v>2021</v>
      </c>
      <c r="H378" s="1" t="str">
        <f t="shared" si="11"/>
        <v>2020 - 2021</v>
      </c>
      <c r="I378" s="1" t="str">
        <f t="shared" si="12"/>
        <v>2023 - 2024</v>
      </c>
    </row>
    <row r="379" spans="1:9" x14ac:dyDescent="0.25">
      <c r="A379" s="1">
        <v>45</v>
      </c>
      <c r="B379" s="1" t="s">
        <v>698</v>
      </c>
      <c r="C379" s="1">
        <v>450120</v>
      </c>
      <c r="D379" s="1" t="s">
        <v>348</v>
      </c>
      <c r="E379" s="1" t="s">
        <v>687</v>
      </c>
      <c r="F379" s="1" t="s">
        <v>686</v>
      </c>
      <c r="G379" s="1">
        <v>2021</v>
      </c>
      <c r="H379" s="1" t="str">
        <f t="shared" si="11"/>
        <v>2020 - 2021</v>
      </c>
      <c r="I379" s="1" t="str">
        <f t="shared" si="12"/>
        <v>2023 - 2024</v>
      </c>
    </row>
    <row r="380" spans="1:9" x14ac:dyDescent="0.25">
      <c r="A380" s="1">
        <v>45</v>
      </c>
      <c r="B380" s="1" t="s">
        <v>698</v>
      </c>
      <c r="C380" s="1">
        <v>450040</v>
      </c>
      <c r="D380" s="1" t="s">
        <v>697</v>
      </c>
      <c r="E380" s="1" t="s">
        <v>687</v>
      </c>
      <c r="F380" s="1" t="s">
        <v>686</v>
      </c>
      <c r="G380" s="1">
        <v>2021</v>
      </c>
      <c r="H380" s="1" t="str">
        <f t="shared" si="11"/>
        <v>2020 - 2021</v>
      </c>
      <c r="I380" s="1" t="str">
        <f t="shared" si="12"/>
        <v>2023 - 2024</v>
      </c>
    </row>
    <row r="381" spans="1:9" x14ac:dyDescent="0.25">
      <c r="A381" s="1">
        <v>47</v>
      </c>
      <c r="B381" s="1" t="s">
        <v>696</v>
      </c>
      <c r="C381" s="1">
        <v>470010</v>
      </c>
      <c r="D381" s="1" t="s">
        <v>467</v>
      </c>
      <c r="E381" s="1" t="s">
        <v>693</v>
      </c>
      <c r="H381" s="1" t="str">
        <f t="shared" si="11"/>
        <v/>
      </c>
      <c r="I381" s="1" t="str">
        <f t="shared" si="12"/>
        <v/>
      </c>
    </row>
    <row r="382" spans="1:9" x14ac:dyDescent="0.25">
      <c r="A382" s="1">
        <v>47</v>
      </c>
      <c r="B382" s="1" t="s">
        <v>696</v>
      </c>
      <c r="C382" s="1">
        <v>470020</v>
      </c>
      <c r="D382" s="1" t="s">
        <v>349</v>
      </c>
      <c r="E382" s="1" t="s">
        <v>693</v>
      </c>
      <c r="H382" s="1" t="str">
        <f t="shared" si="11"/>
        <v/>
      </c>
      <c r="I382" s="1" t="str">
        <f t="shared" si="12"/>
        <v/>
      </c>
    </row>
    <row r="383" spans="1:9" x14ac:dyDescent="0.25">
      <c r="A383" s="1">
        <v>48</v>
      </c>
      <c r="B383" s="1" t="s">
        <v>694</v>
      </c>
      <c r="C383" s="1">
        <v>480040</v>
      </c>
      <c r="D383" s="1" t="s">
        <v>695</v>
      </c>
      <c r="E383" s="1" t="s">
        <v>693</v>
      </c>
      <c r="H383" s="1" t="str">
        <f t="shared" si="11"/>
        <v/>
      </c>
      <c r="I383" s="1" t="str">
        <f t="shared" si="12"/>
        <v/>
      </c>
    </row>
    <row r="384" spans="1:9" x14ac:dyDescent="0.25">
      <c r="A384" s="1">
        <v>48</v>
      </c>
      <c r="B384" s="1" t="s">
        <v>694</v>
      </c>
      <c r="C384" s="1">
        <v>480050</v>
      </c>
      <c r="D384" s="1" t="s">
        <v>352</v>
      </c>
      <c r="E384" s="1" t="s">
        <v>693</v>
      </c>
      <c r="H384" s="1" t="str">
        <f t="shared" si="11"/>
        <v/>
      </c>
      <c r="I384" s="1" t="str">
        <f t="shared" si="12"/>
        <v/>
      </c>
    </row>
    <row r="385" spans="1:9" x14ac:dyDescent="0.25">
      <c r="A385" s="1">
        <v>48</v>
      </c>
      <c r="B385" s="1" t="s">
        <v>694</v>
      </c>
      <c r="C385" s="1">
        <v>480030</v>
      </c>
      <c r="D385" s="1" t="s">
        <v>350</v>
      </c>
      <c r="E385" s="1" t="s">
        <v>693</v>
      </c>
      <c r="H385" s="1" t="str">
        <f t="shared" si="11"/>
        <v/>
      </c>
      <c r="I385" s="1" t="str">
        <f t="shared" si="12"/>
        <v/>
      </c>
    </row>
    <row r="386" spans="1:9" x14ac:dyDescent="0.25">
      <c r="A386" s="1">
        <v>51</v>
      </c>
      <c r="B386" s="1" t="s">
        <v>692</v>
      </c>
      <c r="C386" s="1">
        <v>510010</v>
      </c>
      <c r="D386" s="1" t="s">
        <v>353</v>
      </c>
      <c r="E386" s="1" t="s">
        <v>687</v>
      </c>
      <c r="F386" s="1" t="s">
        <v>691</v>
      </c>
      <c r="G386" s="1">
        <v>2023</v>
      </c>
      <c r="H386" s="1" t="str">
        <f t="shared" si="11"/>
        <v>2022 - 2023</v>
      </c>
      <c r="I386" s="1" t="str">
        <f t="shared" si="12"/>
        <v>2025 - 2026</v>
      </c>
    </row>
    <row r="387" spans="1:9" x14ac:dyDescent="0.25">
      <c r="A387" s="1">
        <v>51</v>
      </c>
      <c r="B387" s="1" t="s">
        <v>692</v>
      </c>
      <c r="C387" s="1">
        <v>510050</v>
      </c>
      <c r="D387" s="1" t="s">
        <v>355</v>
      </c>
      <c r="E387" s="1" t="s">
        <v>687</v>
      </c>
      <c r="F387" s="1" t="s">
        <v>691</v>
      </c>
      <c r="G387" s="1">
        <v>2023</v>
      </c>
      <c r="H387" s="1" t="str">
        <f t="shared" ref="H387:H403" si="13">IF(G387="","",G387-1&amp;" - "&amp;G387)</f>
        <v>2022 - 2023</v>
      </c>
      <c r="I387" s="1" t="str">
        <f t="shared" si="12"/>
        <v>2025 - 2026</v>
      </c>
    </row>
    <row r="388" spans="1:9" x14ac:dyDescent="0.25">
      <c r="A388" s="1">
        <v>51</v>
      </c>
      <c r="B388" s="1" t="s">
        <v>692</v>
      </c>
      <c r="C388" s="1">
        <v>510140</v>
      </c>
      <c r="D388" s="1" t="s">
        <v>358</v>
      </c>
      <c r="E388" s="1" t="s">
        <v>687</v>
      </c>
      <c r="F388" s="1" t="s">
        <v>691</v>
      </c>
      <c r="G388" s="1">
        <v>2023</v>
      </c>
      <c r="H388" s="1" t="str">
        <f t="shared" si="13"/>
        <v>2022 - 2023</v>
      </c>
      <c r="I388" s="1" t="str">
        <f t="shared" si="12"/>
        <v>2025 - 2026</v>
      </c>
    </row>
    <row r="389" spans="1:9" x14ac:dyDescent="0.25">
      <c r="A389" s="1">
        <v>51</v>
      </c>
      <c r="B389" s="1" t="s">
        <v>692</v>
      </c>
      <c r="C389" s="1">
        <v>510070</v>
      </c>
      <c r="D389" s="1" t="s">
        <v>357</v>
      </c>
      <c r="E389" s="1" t="s">
        <v>687</v>
      </c>
      <c r="F389" s="1" t="s">
        <v>691</v>
      </c>
      <c r="G389" s="1">
        <v>2023</v>
      </c>
      <c r="H389" s="1" t="str">
        <f t="shared" si="13"/>
        <v>2022 - 2023</v>
      </c>
      <c r="I389" s="1" t="str">
        <f t="shared" si="12"/>
        <v>2025 - 2026</v>
      </c>
    </row>
    <row r="390" spans="1:9" x14ac:dyDescent="0.25">
      <c r="A390" s="1">
        <v>51</v>
      </c>
      <c r="B390" s="1" t="s">
        <v>692</v>
      </c>
      <c r="C390" s="1">
        <v>510060</v>
      </c>
      <c r="D390" s="1" t="s">
        <v>356</v>
      </c>
      <c r="E390" s="1" t="s">
        <v>687</v>
      </c>
      <c r="F390" s="1" t="s">
        <v>691</v>
      </c>
      <c r="G390" s="1">
        <v>2023</v>
      </c>
      <c r="H390" s="1" t="str">
        <f t="shared" si="13"/>
        <v>2022 - 2023</v>
      </c>
      <c r="I390" s="1" t="str">
        <f t="shared" si="12"/>
        <v>2025 - 2026</v>
      </c>
    </row>
    <row r="391" spans="1:9" x14ac:dyDescent="0.25">
      <c r="A391" s="1">
        <v>51</v>
      </c>
      <c r="B391" s="1" t="s">
        <v>692</v>
      </c>
      <c r="C391" s="1">
        <v>510040</v>
      </c>
      <c r="D391" s="1" t="s">
        <v>354</v>
      </c>
      <c r="E391" s="1" t="s">
        <v>687</v>
      </c>
      <c r="F391" s="1" t="s">
        <v>691</v>
      </c>
      <c r="G391" s="1">
        <v>2023</v>
      </c>
      <c r="H391" s="1" t="str">
        <f t="shared" si="13"/>
        <v>2022 - 2023</v>
      </c>
      <c r="I391" s="1" t="str">
        <f t="shared" si="12"/>
        <v>2025 - 2026</v>
      </c>
    </row>
    <row r="392" spans="1:9" x14ac:dyDescent="0.25">
      <c r="A392" s="1">
        <v>52</v>
      </c>
      <c r="B392" s="1" t="s">
        <v>690</v>
      </c>
      <c r="C392" s="1">
        <v>520010</v>
      </c>
      <c r="D392" s="1" t="s">
        <v>359</v>
      </c>
      <c r="E392" s="1" t="s">
        <v>687</v>
      </c>
      <c r="F392" s="1" t="s">
        <v>691</v>
      </c>
      <c r="G392" s="1">
        <v>2022</v>
      </c>
      <c r="H392" s="1" t="str">
        <f t="shared" si="13"/>
        <v>2021 - 2022</v>
      </c>
      <c r="I392" s="1" t="str">
        <f t="shared" si="12"/>
        <v>2024 - 2025</v>
      </c>
    </row>
    <row r="393" spans="1:9" x14ac:dyDescent="0.25">
      <c r="A393" s="1">
        <v>52</v>
      </c>
      <c r="B393" s="1" t="s">
        <v>690</v>
      </c>
      <c r="C393" s="1">
        <v>520090</v>
      </c>
      <c r="D393" s="1" t="s">
        <v>470</v>
      </c>
      <c r="E393" s="1" t="s">
        <v>687</v>
      </c>
      <c r="F393" s="1" t="s">
        <v>689</v>
      </c>
      <c r="G393" s="1">
        <v>2022</v>
      </c>
      <c r="H393" s="1" t="str">
        <f t="shared" si="13"/>
        <v>2021 - 2022</v>
      </c>
      <c r="I393" s="1" t="str">
        <f t="shared" si="12"/>
        <v>2024 - 2025</v>
      </c>
    </row>
    <row r="394" spans="1:9" x14ac:dyDescent="0.25">
      <c r="A394" s="1">
        <v>52</v>
      </c>
      <c r="B394" s="1" t="s">
        <v>690</v>
      </c>
      <c r="C394" s="1">
        <v>520060</v>
      </c>
      <c r="D394" s="1" t="s">
        <v>362</v>
      </c>
      <c r="E394" s="1" t="s">
        <v>687</v>
      </c>
      <c r="F394" s="1" t="s">
        <v>689</v>
      </c>
      <c r="G394" s="1">
        <v>2022</v>
      </c>
      <c r="H394" s="1" t="str">
        <f t="shared" si="13"/>
        <v>2021 - 2022</v>
      </c>
      <c r="I394" s="1" t="str">
        <f t="shared" si="12"/>
        <v>2024 - 2025</v>
      </c>
    </row>
    <row r="395" spans="1:9" x14ac:dyDescent="0.25">
      <c r="A395" s="1">
        <v>52</v>
      </c>
      <c r="B395" s="1" t="s">
        <v>690</v>
      </c>
      <c r="C395" s="1">
        <v>520040</v>
      </c>
      <c r="D395" s="1" t="s">
        <v>360</v>
      </c>
      <c r="E395" s="1" t="s">
        <v>687</v>
      </c>
      <c r="F395" s="1" t="s">
        <v>691</v>
      </c>
      <c r="G395" s="1">
        <v>2022</v>
      </c>
      <c r="H395" s="1" t="str">
        <f t="shared" si="13"/>
        <v>2021 - 2022</v>
      </c>
      <c r="I395" s="1" t="str">
        <f t="shared" si="12"/>
        <v>2024 - 2025</v>
      </c>
    </row>
    <row r="396" spans="1:9" x14ac:dyDescent="0.25">
      <c r="A396" s="1">
        <v>52</v>
      </c>
      <c r="B396" s="1" t="s">
        <v>690</v>
      </c>
      <c r="C396" s="1">
        <v>520030</v>
      </c>
      <c r="D396" s="1" t="s">
        <v>469</v>
      </c>
      <c r="E396" s="1" t="s">
        <v>687</v>
      </c>
      <c r="F396" s="1" t="s">
        <v>691</v>
      </c>
      <c r="G396" s="1">
        <v>2022</v>
      </c>
      <c r="H396" s="1" t="str">
        <f t="shared" si="13"/>
        <v>2021 - 2022</v>
      </c>
      <c r="I396" s="1" t="str">
        <f t="shared" si="12"/>
        <v>2024 - 2025</v>
      </c>
    </row>
    <row r="397" spans="1:9" x14ac:dyDescent="0.25">
      <c r="A397" s="1">
        <v>52</v>
      </c>
      <c r="B397" s="1" t="s">
        <v>690</v>
      </c>
      <c r="C397" s="1">
        <v>520050</v>
      </c>
      <c r="D397" s="1" t="s">
        <v>361</v>
      </c>
      <c r="E397" s="1" t="s">
        <v>687</v>
      </c>
      <c r="F397" s="1" t="s">
        <v>691</v>
      </c>
      <c r="G397" s="1">
        <v>2022</v>
      </c>
      <c r="H397" s="1" t="str">
        <f t="shared" si="13"/>
        <v>2021 - 2022</v>
      </c>
      <c r="I397" s="1" t="str">
        <f t="shared" si="12"/>
        <v>2024 - 2025</v>
      </c>
    </row>
    <row r="398" spans="1:9" x14ac:dyDescent="0.25">
      <c r="A398" s="1">
        <v>52</v>
      </c>
      <c r="B398" s="1" t="s">
        <v>690</v>
      </c>
      <c r="C398" s="1">
        <v>520110</v>
      </c>
      <c r="D398" s="1" t="s">
        <v>471</v>
      </c>
      <c r="E398" s="1" t="s">
        <v>687</v>
      </c>
      <c r="F398" s="1" t="s">
        <v>689</v>
      </c>
      <c r="G398" s="1">
        <v>2022</v>
      </c>
      <c r="H398" s="1" t="str">
        <f t="shared" si="13"/>
        <v>2021 - 2022</v>
      </c>
      <c r="I398" s="1" t="str">
        <f t="shared" si="12"/>
        <v>2024 - 2025</v>
      </c>
    </row>
    <row r="399" spans="1:9" x14ac:dyDescent="0.25">
      <c r="A399" s="1">
        <v>52</v>
      </c>
      <c r="B399" s="1" t="s">
        <v>690</v>
      </c>
      <c r="C399" s="1">
        <v>520080</v>
      </c>
      <c r="D399" s="1" t="s">
        <v>363</v>
      </c>
      <c r="E399" s="1" t="s">
        <v>687</v>
      </c>
      <c r="F399" s="1" t="s">
        <v>691</v>
      </c>
      <c r="G399" s="1">
        <v>2022</v>
      </c>
      <c r="H399" s="1" t="str">
        <f t="shared" si="13"/>
        <v>2021 - 2022</v>
      </c>
      <c r="I399" s="1" t="str">
        <f t="shared" si="12"/>
        <v>2024 - 2025</v>
      </c>
    </row>
    <row r="400" spans="1:9" x14ac:dyDescent="0.25">
      <c r="A400" s="1">
        <v>52</v>
      </c>
      <c r="B400" s="1" t="s">
        <v>690</v>
      </c>
      <c r="C400" s="1">
        <v>520120</v>
      </c>
      <c r="D400" s="1" t="s">
        <v>364</v>
      </c>
      <c r="E400" s="1" t="s">
        <v>687</v>
      </c>
      <c r="F400" s="1" t="s">
        <v>689</v>
      </c>
      <c r="G400" s="1">
        <v>2022</v>
      </c>
      <c r="H400" s="1" t="str">
        <f t="shared" si="13"/>
        <v>2021 - 2022</v>
      </c>
      <c r="I400" s="1" t="str">
        <f t="shared" si="12"/>
        <v>2024 - 2025</v>
      </c>
    </row>
    <row r="401" spans="1:9" x14ac:dyDescent="0.25">
      <c r="A401" s="1">
        <v>54</v>
      </c>
      <c r="B401" s="1" t="s">
        <v>688</v>
      </c>
      <c r="C401" s="1">
        <v>540010</v>
      </c>
      <c r="D401" s="1" t="s">
        <v>365</v>
      </c>
      <c r="E401" s="1" t="s">
        <v>687</v>
      </c>
      <c r="F401" s="1" t="s">
        <v>686</v>
      </c>
      <c r="G401" s="1">
        <v>2020</v>
      </c>
      <c r="H401" s="1" t="str">
        <f t="shared" si="13"/>
        <v>2019 - 2020</v>
      </c>
      <c r="I401" s="1" t="str">
        <f t="shared" si="12"/>
        <v>2022 - 2023</v>
      </c>
    </row>
    <row r="402" spans="1:9" x14ac:dyDescent="0.25">
      <c r="A402" s="1">
        <v>54</v>
      </c>
      <c r="B402" s="1" t="s">
        <v>688</v>
      </c>
      <c r="C402" s="1">
        <v>540030</v>
      </c>
      <c r="D402" s="1" t="s">
        <v>366</v>
      </c>
      <c r="E402" s="1" t="s">
        <v>687</v>
      </c>
      <c r="F402" s="1" t="s">
        <v>686</v>
      </c>
      <c r="G402" s="1">
        <v>2020</v>
      </c>
      <c r="H402" s="1" t="str">
        <f t="shared" si="13"/>
        <v>2019 - 2020</v>
      </c>
      <c r="I402" s="1" t="str">
        <f t="shared" si="12"/>
        <v>2022 - 2023</v>
      </c>
    </row>
    <row r="403" spans="1:9" x14ac:dyDescent="0.25">
      <c r="A403" s="1">
        <v>54</v>
      </c>
      <c r="B403" s="1" t="s">
        <v>688</v>
      </c>
      <c r="C403" s="1">
        <v>540040</v>
      </c>
      <c r="D403" s="1" t="s">
        <v>473</v>
      </c>
      <c r="E403" s="1" t="s">
        <v>687</v>
      </c>
      <c r="F403" s="1" t="s">
        <v>686</v>
      </c>
      <c r="G403" s="1">
        <v>2020</v>
      </c>
      <c r="H403" s="1" t="str">
        <f t="shared" si="13"/>
        <v>2019 - 2020</v>
      </c>
      <c r="I403" s="1" t="str">
        <f t="shared" si="12"/>
        <v>2022 - 2023</v>
      </c>
    </row>
  </sheetData>
  <autoFilter ref="A1:I403" xr:uid="{F831E066-1999-4B05-BAF8-9563B7D41AE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409A-2117-4EB5-AD3F-7E21DD0B3126}">
  <dimension ref="A1:Q44"/>
  <sheetViews>
    <sheetView workbookViewId="0">
      <selection activeCell="G5" sqref="G5"/>
    </sheetView>
  </sheetViews>
  <sheetFormatPr defaultRowHeight="15" x14ac:dyDescent="0.25"/>
  <cols>
    <col min="1" max="1" width="9.140625" style="1"/>
    <col min="2" max="2" width="40.7109375" style="1" bestFit="1" customWidth="1"/>
    <col min="3" max="7" width="9.140625" style="1"/>
    <col min="8" max="8" width="35" style="1" bestFit="1" customWidth="1"/>
    <col min="9" max="11" width="16.7109375" style="1" customWidth="1"/>
    <col min="12" max="16384" width="9.140625" style="1"/>
  </cols>
  <sheetData>
    <row r="1" spans="1:17" x14ac:dyDescent="0.25">
      <c r="A1" s="1" t="s">
        <v>775</v>
      </c>
      <c r="B1" s="1" t="s">
        <v>774</v>
      </c>
      <c r="C1" s="1" t="s">
        <v>781</v>
      </c>
      <c r="D1" s="1" t="s">
        <v>780</v>
      </c>
      <c r="E1" s="1" t="s">
        <v>779</v>
      </c>
      <c r="F1" s="1" t="s">
        <v>778</v>
      </c>
      <c r="G1" s="1" t="s">
        <v>777</v>
      </c>
      <c r="H1" s="1" t="s">
        <v>776</v>
      </c>
      <c r="I1" s="1" t="s">
        <v>783</v>
      </c>
      <c r="J1" s="1" t="s">
        <v>784</v>
      </c>
      <c r="K1" s="1" t="s">
        <v>785</v>
      </c>
      <c r="L1" s="1" t="s">
        <v>686</v>
      </c>
      <c r="M1" s="1" t="s">
        <v>691</v>
      </c>
      <c r="N1" s="1" t="s">
        <v>689</v>
      </c>
      <c r="O1" s="1" t="s">
        <v>712</v>
      </c>
      <c r="P1" s="1" t="s">
        <v>762</v>
      </c>
      <c r="Q1" s="1" t="s">
        <v>764</v>
      </c>
    </row>
    <row r="2" spans="1:17" x14ac:dyDescent="0.25">
      <c r="A2" s="1">
        <v>3</v>
      </c>
      <c r="B2" s="1" t="s">
        <v>768</v>
      </c>
      <c r="C2" s="1">
        <f>COUNTIFS(NslpCepGroups!$A:$A,$A2)</f>
        <v>7</v>
      </c>
      <c r="D2" s="1">
        <f>COUNTIFS(NslpCepGroups!$A:$A,$A2,NslpCepGroups!$E:$E,"Special Assistance - CEP")</f>
        <v>7</v>
      </c>
      <c r="E2" s="1" t="b">
        <f t="shared" ref="E2:E13" si="0">AND($D2&gt;0,$C2=$D2,NOT(COUNTIFS($L2:$Q2,"&gt;0")&gt;1),SUM(L2:Q2)&gt;0,SUM($L2:$Q2)=D2)</f>
        <v>1</v>
      </c>
      <c r="F2" s="1" t="b">
        <f t="shared" ref="F2:F44" si="1">AND(C2=D2,NOT(E2))</f>
        <v>0</v>
      </c>
      <c r="G2" s="1" t="b">
        <f t="shared" ref="G2:G44" si="2">AND(D2&gt;0,D2&lt;C2)</f>
        <v>0</v>
      </c>
      <c r="H2" s="1" t="str">
        <f>IF(E2,"District-wide",IF(F2,"District (grouped or indiv. sites)",IF(G2,"Partial","Not participating")))</f>
        <v>District-wide</v>
      </c>
      <c r="I2" s="1">
        <f>IF(E2,AVERAGEIFS(NslpCepGroups!$G:$G,NslpCepGroups!$A:$A,$A2),"")</f>
        <v>2022</v>
      </c>
      <c r="J2" s="1" t="str">
        <f>IF(I2="","",I2-1&amp;" - "&amp;I2)</f>
        <v>2021 - 2022</v>
      </c>
      <c r="K2" s="1" t="str">
        <f>IF(I2="","",I2+2&amp;" - "&amp;I2+3)</f>
        <v>2024 - 2025</v>
      </c>
      <c r="L2" s="1">
        <f>COUNTIFS(NslpCepGroups!$A:$A,$A2,NslpCepGroups!$F:$F,L$1)</f>
        <v>0</v>
      </c>
      <c r="M2" s="1">
        <f>COUNTIFS(NslpCepGroups!$A:$A,$A2,NslpCepGroups!$F:$F,M$1)</f>
        <v>7</v>
      </c>
      <c r="N2" s="1">
        <f>COUNTIFS(NslpCepGroups!$A:$A,$A2,NslpCepGroups!$F:$F,N$1)</f>
        <v>0</v>
      </c>
      <c r="O2" s="1">
        <f>COUNTIFS(NslpCepGroups!$A:$A,$A2,NslpCepGroups!$F:$F,O$1)</f>
        <v>0</v>
      </c>
      <c r="P2" s="1">
        <f>COUNTIFS(NslpCepGroups!$A:$A,$A2,NslpCepGroups!$F:$F,P$1)</f>
        <v>0</v>
      </c>
      <c r="Q2" s="1">
        <f>COUNTIFS(NslpCepGroups!$A:$A,$A2,NslpCepGroups!$F:$F,Q$1)</f>
        <v>0</v>
      </c>
    </row>
    <row r="3" spans="1:17" x14ac:dyDescent="0.25">
      <c r="A3" s="1">
        <v>5</v>
      </c>
      <c r="B3" s="1" t="s">
        <v>763</v>
      </c>
      <c r="C3" s="1">
        <f>COUNTIFS(NslpCepGroups!$A:$A,$A3)</f>
        <v>80</v>
      </c>
      <c r="D3" s="1">
        <f>COUNTIFS(NslpCepGroups!$A:$A,$A3,NslpCepGroups!$E:$E,"Special Assistance - CEP")</f>
        <v>34</v>
      </c>
      <c r="E3" s="1" t="b">
        <f t="shared" si="0"/>
        <v>0</v>
      </c>
      <c r="F3" s="1" t="b">
        <f t="shared" si="1"/>
        <v>0</v>
      </c>
      <c r="G3" s="1" t="b">
        <f t="shared" si="2"/>
        <v>1</v>
      </c>
      <c r="H3" s="1" t="str">
        <f t="shared" ref="H3:H44" si="3">IF(E3,"District-wide",IF(F3,"District (grouped or indiv. sites)",IF(G3,"Partial","Not participating")))</f>
        <v>Partial</v>
      </c>
      <c r="I3" s="1" t="str">
        <f>IF(E3,AVERAGEIFS(NslpCepGroups!$G:$G,NslpCepGroups!$A:$A,$A3),"")</f>
        <v/>
      </c>
      <c r="J3" s="1" t="str">
        <f t="shared" ref="J3:J44" si="4">IF(I3="","",I3-1&amp;" - "&amp;I3)</f>
        <v/>
      </c>
      <c r="K3" s="1" t="str">
        <f t="shared" ref="K3:K44" si="5">IF(I3="","",I3+2&amp;" - "&amp;I3+3)</f>
        <v/>
      </c>
      <c r="L3" s="1">
        <f>COUNTIFS(NslpCepGroups!$A:$A,$A3,NslpCepGroups!$F:$F,L$1)</f>
        <v>0</v>
      </c>
      <c r="M3" s="1">
        <f>COUNTIFS(NslpCepGroups!$A:$A,$A3,NslpCepGroups!$F:$F,M$1)</f>
        <v>8</v>
      </c>
      <c r="N3" s="1">
        <f>COUNTIFS(NslpCepGroups!$A:$A,$A3,NslpCepGroups!$F:$F,N$1)</f>
        <v>6</v>
      </c>
      <c r="O3" s="1">
        <f>COUNTIFS(NslpCepGroups!$A:$A,$A3,NslpCepGroups!$F:$F,O$1)</f>
        <v>7</v>
      </c>
      <c r="P3" s="1">
        <f>COUNTIFS(NslpCepGroups!$A:$A,$A3,NslpCepGroups!$F:$F,P$1)</f>
        <v>9</v>
      </c>
      <c r="Q3" s="1">
        <f>COUNTIFS(NslpCepGroups!$A:$A,$A3,NslpCepGroups!$F:$F,Q$1)</f>
        <v>4</v>
      </c>
    </row>
    <row r="4" spans="1:17" x14ac:dyDescent="0.25">
      <c r="A4" s="1">
        <v>6</v>
      </c>
      <c r="B4" s="1" t="s">
        <v>761</v>
      </c>
      <c r="C4" s="1">
        <f>COUNTIFS(NslpCepGroups!$A:$A,$A4)</f>
        <v>3</v>
      </c>
      <c r="D4" s="1">
        <f>COUNTIFS(NslpCepGroups!$A:$A,$A4,NslpCepGroups!$E:$E,"Special Assistance - CEP")</f>
        <v>3</v>
      </c>
      <c r="E4" s="1" t="b">
        <f t="shared" si="0"/>
        <v>0</v>
      </c>
      <c r="F4" s="1" t="b">
        <f t="shared" si="1"/>
        <v>1</v>
      </c>
      <c r="G4" s="1" t="b">
        <f t="shared" si="2"/>
        <v>0</v>
      </c>
      <c r="H4" s="1" t="str">
        <f t="shared" si="3"/>
        <v>District (grouped or indiv. sites)</v>
      </c>
      <c r="I4" s="1" t="str">
        <f>IF(E4,AVERAGEIFS(NslpCepGroups!$G:$G,NslpCepGroups!$A:$A,$A4),"")</f>
        <v/>
      </c>
      <c r="J4" s="1" t="str">
        <f t="shared" si="4"/>
        <v/>
      </c>
      <c r="K4" s="1" t="str">
        <f t="shared" si="5"/>
        <v/>
      </c>
      <c r="L4" s="1">
        <f>COUNTIFS(NslpCepGroups!$A:$A,$A4,NslpCepGroups!$F:$F,L$1)</f>
        <v>0</v>
      </c>
      <c r="M4" s="1">
        <f>COUNTIFS(NslpCepGroups!$A:$A,$A4,NslpCepGroups!$F:$F,M$1)</f>
        <v>0</v>
      </c>
      <c r="N4" s="1">
        <f>COUNTIFS(NslpCepGroups!$A:$A,$A4,NslpCepGroups!$F:$F,N$1)</f>
        <v>0</v>
      </c>
      <c r="O4" s="1">
        <f>COUNTIFS(NslpCepGroups!$A:$A,$A4,NslpCepGroups!$F:$F,O$1)</f>
        <v>0</v>
      </c>
      <c r="P4" s="1">
        <f>COUNTIFS(NslpCepGroups!$A:$A,$A4,NslpCepGroups!$F:$F,P$1)</f>
        <v>0</v>
      </c>
      <c r="Q4" s="1">
        <f>COUNTIFS(NslpCepGroups!$A:$A,$A4,NslpCepGroups!$F:$F,Q$1)</f>
        <v>0</v>
      </c>
    </row>
    <row r="5" spans="1:17" x14ac:dyDescent="0.25">
      <c r="A5" s="1">
        <v>7</v>
      </c>
      <c r="B5" s="1" t="s">
        <v>759</v>
      </c>
      <c r="C5" s="1">
        <f>COUNTIFS(NslpCepGroups!$A:$A,$A5)</f>
        <v>15</v>
      </c>
      <c r="D5" s="1">
        <f>COUNTIFS(NslpCepGroups!$A:$A,$A5,NslpCepGroups!$E:$E,"Special Assistance - CEP")</f>
        <v>15</v>
      </c>
      <c r="E5" s="1" t="b">
        <f t="shared" si="0"/>
        <v>1</v>
      </c>
      <c r="F5" s="1" t="b">
        <f t="shared" si="1"/>
        <v>0</v>
      </c>
      <c r="G5" s="1" t="b">
        <f t="shared" si="2"/>
        <v>0</v>
      </c>
      <c r="H5" s="1" t="str">
        <f t="shared" si="3"/>
        <v>District-wide</v>
      </c>
      <c r="I5" s="1">
        <f>IF(E5,AVERAGEIFS(NslpCepGroups!$G:$G,NslpCepGroups!$A:$A,$A5),"")</f>
        <v>2020</v>
      </c>
      <c r="J5" s="1" t="str">
        <f t="shared" si="4"/>
        <v>2019 - 2020</v>
      </c>
      <c r="K5" s="1" t="str">
        <f t="shared" si="5"/>
        <v>2022 - 2023</v>
      </c>
      <c r="L5" s="1">
        <f>COUNTIFS(NslpCepGroups!$A:$A,$A5,NslpCepGroups!$F:$F,L$1)</f>
        <v>0</v>
      </c>
      <c r="M5" s="1">
        <f>COUNTIFS(NslpCepGroups!$A:$A,$A5,NslpCepGroups!$F:$F,M$1)</f>
        <v>15</v>
      </c>
      <c r="N5" s="1">
        <f>COUNTIFS(NslpCepGroups!$A:$A,$A5,NslpCepGroups!$F:$F,N$1)</f>
        <v>0</v>
      </c>
      <c r="O5" s="1">
        <f>COUNTIFS(NslpCepGroups!$A:$A,$A5,NslpCepGroups!$F:$F,O$1)</f>
        <v>0</v>
      </c>
      <c r="P5" s="1">
        <f>COUNTIFS(NslpCepGroups!$A:$A,$A5,NslpCepGroups!$F:$F,P$1)</f>
        <v>0</v>
      </c>
      <c r="Q5" s="1">
        <f>COUNTIFS(NslpCepGroups!$A:$A,$A5,NslpCepGroups!$F:$F,Q$1)</f>
        <v>0</v>
      </c>
    </row>
    <row r="6" spans="1:17" x14ac:dyDescent="0.25">
      <c r="A6" s="1">
        <v>8</v>
      </c>
      <c r="B6" s="1" t="s">
        <v>758</v>
      </c>
      <c r="C6" s="1">
        <f>COUNTIFS(NslpCepGroups!$A:$A,$A6)</f>
        <v>2</v>
      </c>
      <c r="D6" s="1">
        <f>COUNTIFS(NslpCepGroups!$A:$A,$A6,NslpCepGroups!$E:$E,"Special Assistance - CEP")</f>
        <v>2</v>
      </c>
      <c r="E6" s="1" t="b">
        <f t="shared" si="0"/>
        <v>1</v>
      </c>
      <c r="F6" s="1" t="b">
        <f t="shared" si="1"/>
        <v>0</v>
      </c>
      <c r="G6" s="1" t="b">
        <f t="shared" si="2"/>
        <v>0</v>
      </c>
      <c r="H6" s="1" t="str">
        <f t="shared" si="3"/>
        <v>District-wide</v>
      </c>
      <c r="I6" s="1">
        <f>IF(E6,AVERAGEIFS(NslpCepGroups!$G:$G,NslpCepGroups!$A:$A,$A6),"")</f>
        <v>2020</v>
      </c>
      <c r="J6" s="1" t="str">
        <f t="shared" si="4"/>
        <v>2019 - 2020</v>
      </c>
      <c r="K6" s="1" t="str">
        <f t="shared" si="5"/>
        <v>2022 - 2023</v>
      </c>
      <c r="L6" s="1">
        <f>COUNTIFS(NslpCepGroups!$A:$A,$A6,NslpCepGroups!$F:$F,L$1)</f>
        <v>2</v>
      </c>
      <c r="M6" s="1">
        <f>COUNTIFS(NslpCepGroups!$A:$A,$A6,NslpCepGroups!$F:$F,M$1)</f>
        <v>0</v>
      </c>
      <c r="N6" s="1">
        <f>COUNTIFS(NslpCepGroups!$A:$A,$A6,NslpCepGroups!$F:$F,N$1)</f>
        <v>0</v>
      </c>
      <c r="O6" s="1">
        <f>COUNTIFS(NslpCepGroups!$A:$A,$A6,NslpCepGroups!$F:$F,O$1)</f>
        <v>0</v>
      </c>
      <c r="P6" s="1">
        <f>COUNTIFS(NslpCepGroups!$A:$A,$A6,NslpCepGroups!$F:$F,P$1)</f>
        <v>0</v>
      </c>
      <c r="Q6" s="1">
        <f>COUNTIFS(NslpCepGroups!$A:$A,$A6,NslpCepGroups!$F:$F,Q$1)</f>
        <v>0</v>
      </c>
    </row>
    <row r="7" spans="1:17" x14ac:dyDescent="0.25">
      <c r="A7" s="1">
        <v>9</v>
      </c>
      <c r="B7" s="1" t="s">
        <v>756</v>
      </c>
      <c r="C7" s="1">
        <f>COUNTIFS(NslpCepGroups!$A:$A,$A7)</f>
        <v>1</v>
      </c>
      <c r="D7" s="1">
        <f>COUNTIFS(NslpCepGroups!$A:$A,$A7,NslpCepGroups!$E:$E,"Special Assistance - CEP")</f>
        <v>1</v>
      </c>
      <c r="E7" s="1" t="b">
        <f t="shared" si="0"/>
        <v>0</v>
      </c>
      <c r="F7" s="1" t="b">
        <f t="shared" si="1"/>
        <v>1</v>
      </c>
      <c r="G7" s="1" t="b">
        <f t="shared" si="2"/>
        <v>0</v>
      </c>
      <c r="H7" s="1" t="str">
        <f t="shared" si="3"/>
        <v>District (grouped or indiv. sites)</v>
      </c>
      <c r="I7" s="1" t="str">
        <f>IF(E7,AVERAGEIFS(NslpCepGroups!$G:$G,NslpCepGroups!$A:$A,$A7),"")</f>
        <v/>
      </c>
      <c r="J7" s="1" t="str">
        <f t="shared" si="4"/>
        <v/>
      </c>
      <c r="K7" s="1" t="str">
        <f t="shared" si="5"/>
        <v/>
      </c>
      <c r="L7" s="1">
        <f>COUNTIFS(NslpCepGroups!$A:$A,$A7,NslpCepGroups!$F:$F,L$1)</f>
        <v>0</v>
      </c>
      <c r="M7" s="1">
        <f>COUNTIFS(NslpCepGroups!$A:$A,$A7,NslpCepGroups!$F:$F,M$1)</f>
        <v>0</v>
      </c>
      <c r="N7" s="1">
        <f>COUNTIFS(NslpCepGroups!$A:$A,$A7,NslpCepGroups!$F:$F,N$1)</f>
        <v>0</v>
      </c>
      <c r="O7" s="1">
        <f>COUNTIFS(NslpCepGroups!$A:$A,$A7,NslpCepGroups!$F:$F,O$1)</f>
        <v>0</v>
      </c>
      <c r="P7" s="1">
        <f>COUNTIFS(NslpCepGroups!$A:$A,$A7,NslpCepGroups!$F:$F,P$1)</f>
        <v>0</v>
      </c>
      <c r="Q7" s="1">
        <f>COUNTIFS(NslpCepGroups!$A:$A,$A7,NslpCepGroups!$F:$F,Q$1)</f>
        <v>0</v>
      </c>
    </row>
    <row r="8" spans="1:17" x14ac:dyDescent="0.25">
      <c r="A8" s="1">
        <v>11</v>
      </c>
      <c r="B8" s="1" t="s">
        <v>755</v>
      </c>
      <c r="C8" s="1">
        <f>COUNTIFS(NslpCepGroups!$A:$A,$A8)</f>
        <v>2</v>
      </c>
      <c r="D8" s="1">
        <f>COUNTIFS(NslpCepGroups!$A:$A,$A8,NslpCepGroups!$E:$E,"Special Assistance - CEP")</f>
        <v>0</v>
      </c>
      <c r="E8" s="1" t="b">
        <f t="shared" si="0"/>
        <v>0</v>
      </c>
      <c r="F8" s="1" t="b">
        <f t="shared" si="1"/>
        <v>0</v>
      </c>
      <c r="G8" s="1" t="b">
        <f t="shared" si="2"/>
        <v>0</v>
      </c>
      <c r="H8" s="1" t="str">
        <f t="shared" si="3"/>
        <v>Not participating</v>
      </c>
      <c r="I8" s="1" t="str">
        <f>IF(E8,AVERAGEIFS(NslpCepGroups!$G:$G,NslpCepGroups!$A:$A,$A8),"")</f>
        <v/>
      </c>
      <c r="J8" s="1" t="str">
        <f t="shared" si="4"/>
        <v/>
      </c>
      <c r="K8" s="1" t="str">
        <f t="shared" si="5"/>
        <v/>
      </c>
      <c r="L8" s="1">
        <f>COUNTIFS(NslpCepGroups!$A:$A,$A8,NslpCepGroups!$F:$F,L$1)</f>
        <v>0</v>
      </c>
      <c r="M8" s="1">
        <f>COUNTIFS(NslpCepGroups!$A:$A,$A8,NslpCepGroups!$F:$F,M$1)</f>
        <v>0</v>
      </c>
      <c r="N8" s="1">
        <f>COUNTIFS(NslpCepGroups!$A:$A,$A8,NslpCepGroups!$F:$F,N$1)</f>
        <v>0</v>
      </c>
      <c r="O8" s="1">
        <f>COUNTIFS(NslpCepGroups!$A:$A,$A8,NslpCepGroups!$F:$F,O$1)</f>
        <v>0</v>
      </c>
      <c r="P8" s="1">
        <f>COUNTIFS(NslpCepGroups!$A:$A,$A8,NslpCepGroups!$F:$F,P$1)</f>
        <v>0</v>
      </c>
      <c r="Q8" s="1">
        <f>COUNTIFS(NslpCepGroups!$A:$A,$A8,NslpCepGroups!$F:$F,Q$1)</f>
        <v>0</v>
      </c>
    </row>
    <row r="9" spans="1:17" x14ac:dyDescent="0.25">
      <c r="A9" s="1">
        <v>12</v>
      </c>
      <c r="B9" s="1" t="s">
        <v>754</v>
      </c>
      <c r="C9" s="1">
        <f>COUNTIFS(NslpCepGroups!$A:$A,$A9)</f>
        <v>2</v>
      </c>
      <c r="D9" s="1">
        <f>COUNTIFS(NslpCepGroups!$A:$A,$A9,NslpCepGroups!$E:$E,"Special Assistance - CEP")</f>
        <v>2</v>
      </c>
      <c r="E9" s="1" t="b">
        <f t="shared" si="0"/>
        <v>1</v>
      </c>
      <c r="F9" s="1" t="b">
        <f t="shared" si="1"/>
        <v>0</v>
      </c>
      <c r="G9" s="1" t="b">
        <f t="shared" si="2"/>
        <v>0</v>
      </c>
      <c r="H9" s="1" t="str">
        <f t="shared" si="3"/>
        <v>District-wide</v>
      </c>
      <c r="I9" s="1">
        <f>IF(E9,AVERAGEIFS(NslpCepGroups!$G:$G,NslpCepGroups!$A:$A,$A9),"")</f>
        <v>2023</v>
      </c>
      <c r="J9" s="1" t="str">
        <f t="shared" si="4"/>
        <v>2022 - 2023</v>
      </c>
      <c r="K9" s="1" t="str">
        <f t="shared" si="5"/>
        <v>2025 - 2026</v>
      </c>
      <c r="L9" s="1">
        <f>COUNTIFS(NslpCepGroups!$A:$A,$A9,NslpCepGroups!$F:$F,L$1)</f>
        <v>0</v>
      </c>
      <c r="M9" s="1">
        <f>COUNTIFS(NslpCepGroups!$A:$A,$A9,NslpCepGroups!$F:$F,M$1)</f>
        <v>2</v>
      </c>
      <c r="N9" s="1">
        <f>COUNTIFS(NslpCepGroups!$A:$A,$A9,NslpCepGroups!$F:$F,N$1)</f>
        <v>0</v>
      </c>
      <c r="O9" s="1">
        <f>COUNTIFS(NslpCepGroups!$A:$A,$A9,NslpCepGroups!$F:$F,O$1)</f>
        <v>0</v>
      </c>
      <c r="P9" s="1">
        <f>COUNTIFS(NslpCepGroups!$A:$A,$A9,NslpCepGroups!$F:$F,P$1)</f>
        <v>0</v>
      </c>
      <c r="Q9" s="1">
        <f>COUNTIFS(NslpCepGroups!$A:$A,$A9,NslpCepGroups!$F:$F,Q$1)</f>
        <v>0</v>
      </c>
    </row>
    <row r="10" spans="1:17" x14ac:dyDescent="0.25">
      <c r="A10" s="1">
        <v>13</v>
      </c>
      <c r="B10" s="1" t="s">
        <v>752</v>
      </c>
      <c r="C10" s="1">
        <f>COUNTIFS(NslpCepGroups!$A:$A,$A10)</f>
        <v>2</v>
      </c>
      <c r="D10" s="1">
        <f>COUNTIFS(NslpCepGroups!$A:$A,$A10,NslpCepGroups!$E:$E,"Special Assistance - CEP")</f>
        <v>2</v>
      </c>
      <c r="E10" s="1" t="b">
        <f t="shared" si="0"/>
        <v>0</v>
      </c>
      <c r="F10" s="1" t="b">
        <f t="shared" si="1"/>
        <v>1</v>
      </c>
      <c r="G10" s="1" t="b">
        <f t="shared" si="2"/>
        <v>0</v>
      </c>
      <c r="H10" s="1" t="str">
        <f t="shared" si="3"/>
        <v>District (grouped or indiv. sites)</v>
      </c>
      <c r="I10" s="1" t="str">
        <f>IF(E10,AVERAGEIFS(NslpCepGroups!$G:$G,NslpCepGroups!$A:$A,$A10),"")</f>
        <v/>
      </c>
      <c r="J10" s="1" t="str">
        <f t="shared" si="4"/>
        <v/>
      </c>
      <c r="K10" s="1" t="str">
        <f t="shared" si="5"/>
        <v/>
      </c>
      <c r="L10" s="1">
        <f>COUNTIFS(NslpCepGroups!$A:$A,$A10,NslpCepGroups!$F:$F,L$1)</f>
        <v>0</v>
      </c>
      <c r="M10" s="1">
        <f>COUNTIFS(NslpCepGroups!$A:$A,$A10,NslpCepGroups!$F:$F,M$1)</f>
        <v>0</v>
      </c>
      <c r="N10" s="1">
        <f>COUNTIFS(NslpCepGroups!$A:$A,$A10,NslpCepGroups!$F:$F,N$1)</f>
        <v>0</v>
      </c>
      <c r="O10" s="1">
        <f>COUNTIFS(NslpCepGroups!$A:$A,$A10,NslpCepGroups!$F:$F,O$1)</f>
        <v>0</v>
      </c>
      <c r="P10" s="1">
        <f>COUNTIFS(NslpCepGroups!$A:$A,$A10,NslpCepGroups!$F:$F,P$1)</f>
        <v>0</v>
      </c>
      <c r="Q10" s="1">
        <f>COUNTIFS(NslpCepGroups!$A:$A,$A10,NslpCepGroups!$F:$F,Q$1)</f>
        <v>0</v>
      </c>
    </row>
    <row r="11" spans="1:17" x14ac:dyDescent="0.25">
      <c r="A11" s="1">
        <v>14</v>
      </c>
      <c r="B11" s="1" t="s">
        <v>751</v>
      </c>
      <c r="C11" s="1">
        <f>COUNTIFS(NslpCepGroups!$A:$A,$A11)</f>
        <v>3</v>
      </c>
      <c r="D11" s="1">
        <f>COUNTIFS(NslpCepGroups!$A:$A,$A11,NslpCepGroups!$E:$E,"Special Assistance - CEP")</f>
        <v>0</v>
      </c>
      <c r="E11" s="1" t="b">
        <f t="shared" si="0"/>
        <v>0</v>
      </c>
      <c r="F11" s="1" t="b">
        <f t="shared" si="1"/>
        <v>0</v>
      </c>
      <c r="G11" s="1" t="b">
        <f t="shared" si="2"/>
        <v>0</v>
      </c>
      <c r="H11" s="1" t="str">
        <f t="shared" si="3"/>
        <v>Not participating</v>
      </c>
      <c r="I11" s="1" t="str">
        <f>IF(E11,AVERAGEIFS(NslpCepGroups!$G:$G,NslpCepGroups!$A:$A,$A11),"")</f>
        <v/>
      </c>
      <c r="J11" s="1" t="str">
        <f t="shared" si="4"/>
        <v/>
      </c>
      <c r="K11" s="1" t="str">
        <f t="shared" si="5"/>
        <v/>
      </c>
      <c r="L11" s="1">
        <f>COUNTIFS(NslpCepGroups!$A:$A,$A11,NslpCepGroups!$F:$F,L$1)</f>
        <v>0</v>
      </c>
      <c r="M11" s="1">
        <f>COUNTIFS(NslpCepGroups!$A:$A,$A11,NslpCepGroups!$F:$F,M$1)</f>
        <v>0</v>
      </c>
      <c r="N11" s="1">
        <f>COUNTIFS(NslpCepGroups!$A:$A,$A11,NslpCepGroups!$F:$F,N$1)</f>
        <v>0</v>
      </c>
      <c r="O11" s="1">
        <f>COUNTIFS(NslpCepGroups!$A:$A,$A11,NslpCepGroups!$F:$F,O$1)</f>
        <v>0</v>
      </c>
      <c r="P11" s="1">
        <f>COUNTIFS(NslpCepGroups!$A:$A,$A11,NslpCepGroups!$F:$F,P$1)</f>
        <v>0</v>
      </c>
      <c r="Q11" s="1">
        <f>COUNTIFS(NslpCepGroups!$A:$A,$A11,NslpCepGroups!$F:$F,Q$1)</f>
        <v>0</v>
      </c>
    </row>
    <row r="12" spans="1:17" x14ac:dyDescent="0.25">
      <c r="A12" s="1">
        <v>15</v>
      </c>
      <c r="B12" s="1" t="s">
        <v>749</v>
      </c>
      <c r="C12" s="1">
        <f>COUNTIFS(NslpCepGroups!$A:$A,$A12)</f>
        <v>2</v>
      </c>
      <c r="D12" s="1">
        <f>COUNTIFS(NslpCepGroups!$A:$A,$A12,NslpCepGroups!$E:$E,"Special Assistance - CEP")</f>
        <v>2</v>
      </c>
      <c r="E12" s="1" t="b">
        <f t="shared" si="0"/>
        <v>1</v>
      </c>
      <c r="F12" s="1" t="b">
        <f t="shared" si="1"/>
        <v>0</v>
      </c>
      <c r="G12" s="1" t="b">
        <f t="shared" si="2"/>
        <v>0</v>
      </c>
      <c r="H12" s="1" t="str">
        <f t="shared" si="3"/>
        <v>District-wide</v>
      </c>
      <c r="I12" s="1">
        <f>IF(E12,AVERAGEIFS(NslpCepGroups!$G:$G,NslpCepGroups!$A:$A,$A12),"")</f>
        <v>2022</v>
      </c>
      <c r="J12" s="1" t="str">
        <f t="shared" si="4"/>
        <v>2021 - 2022</v>
      </c>
      <c r="K12" s="1" t="str">
        <f t="shared" si="5"/>
        <v>2024 - 2025</v>
      </c>
      <c r="L12" s="1">
        <f>COUNTIFS(NslpCepGroups!$A:$A,$A12,NslpCepGroups!$F:$F,L$1)</f>
        <v>2</v>
      </c>
      <c r="M12" s="1">
        <f>COUNTIFS(NslpCepGroups!$A:$A,$A12,NslpCepGroups!$F:$F,M$1)</f>
        <v>0</v>
      </c>
      <c r="N12" s="1">
        <f>COUNTIFS(NslpCepGroups!$A:$A,$A12,NslpCepGroups!$F:$F,N$1)</f>
        <v>0</v>
      </c>
      <c r="O12" s="1">
        <f>COUNTIFS(NslpCepGroups!$A:$A,$A12,NslpCepGroups!$F:$F,O$1)</f>
        <v>0</v>
      </c>
      <c r="P12" s="1">
        <f>COUNTIFS(NslpCepGroups!$A:$A,$A12,NslpCepGroups!$F:$F,P$1)</f>
        <v>0</v>
      </c>
      <c r="Q12" s="1">
        <f>COUNTIFS(NslpCepGroups!$A:$A,$A12,NslpCepGroups!$F:$F,Q$1)</f>
        <v>0</v>
      </c>
    </row>
    <row r="13" spans="1:17" x14ac:dyDescent="0.25">
      <c r="A13" s="1">
        <v>16</v>
      </c>
      <c r="B13" s="1" t="s">
        <v>742</v>
      </c>
      <c r="C13" s="1">
        <f>COUNTIFS(NslpCepGroups!$A:$A,$A13)</f>
        <v>32</v>
      </c>
      <c r="D13" s="1">
        <f>COUNTIFS(NslpCepGroups!$A:$A,$A13,NslpCepGroups!$E:$E,"Special Assistance - CEP")</f>
        <v>0</v>
      </c>
      <c r="E13" s="1" t="b">
        <f t="shared" si="0"/>
        <v>0</v>
      </c>
      <c r="F13" s="1" t="b">
        <f t="shared" si="1"/>
        <v>0</v>
      </c>
      <c r="G13" s="1" t="b">
        <f t="shared" si="2"/>
        <v>0</v>
      </c>
      <c r="H13" s="1" t="str">
        <f t="shared" si="3"/>
        <v>Not participating</v>
      </c>
      <c r="I13" s="1" t="str">
        <f>IF(E13,AVERAGEIFS(NslpCepGroups!$G:$G,NslpCepGroups!$A:$A,$A13),"")</f>
        <v/>
      </c>
      <c r="J13" s="1" t="str">
        <f t="shared" si="4"/>
        <v/>
      </c>
      <c r="K13" s="1" t="str">
        <f t="shared" si="5"/>
        <v/>
      </c>
      <c r="L13" s="1">
        <f>COUNTIFS(NslpCepGroups!$A:$A,$A13,NslpCepGroups!$F:$F,L$1)</f>
        <v>0</v>
      </c>
      <c r="M13" s="1">
        <f>COUNTIFS(NslpCepGroups!$A:$A,$A13,NslpCepGroups!$F:$F,M$1)</f>
        <v>0</v>
      </c>
      <c r="N13" s="1">
        <f>COUNTIFS(NslpCepGroups!$A:$A,$A13,NslpCepGroups!$F:$F,N$1)</f>
        <v>0</v>
      </c>
      <c r="O13" s="1">
        <f>COUNTIFS(NslpCepGroups!$A:$A,$A13,NslpCepGroups!$F:$F,O$1)</f>
        <v>0</v>
      </c>
      <c r="P13" s="1">
        <f>COUNTIFS(NslpCepGroups!$A:$A,$A13,NslpCepGroups!$F:$F,P$1)</f>
        <v>0</v>
      </c>
      <c r="Q13" s="1">
        <f>COUNTIFS(NslpCepGroups!$A:$A,$A13,NslpCepGroups!$F:$F,Q$1)</f>
        <v>0</v>
      </c>
    </row>
    <row r="14" spans="1:17" x14ac:dyDescent="0.25">
      <c r="A14" s="1">
        <v>17</v>
      </c>
      <c r="B14" s="1" t="s">
        <v>741</v>
      </c>
      <c r="C14" s="1">
        <f>COUNTIFS(NslpCepGroups!$A:$A,$A14)</f>
        <v>3</v>
      </c>
      <c r="D14" s="1">
        <f>COUNTIFS(NslpCepGroups!$A:$A,$A14,NslpCepGroups!$E:$E,"Special Assistance - CEP")</f>
        <v>3</v>
      </c>
      <c r="E14" s="1" t="b">
        <f>AND($D14&gt;0,$C14=$D14,NOT(COUNTIFS($L14:$Q14,"&gt;0")&gt;1),SUM(L14:Q14)&gt;0,SUM($L14:$Q14)=D14)</f>
        <v>0</v>
      </c>
      <c r="F14" s="1" t="b">
        <f t="shared" si="1"/>
        <v>1</v>
      </c>
      <c r="G14" s="1" t="b">
        <f t="shared" si="2"/>
        <v>0</v>
      </c>
      <c r="H14" s="1" t="str">
        <f t="shared" si="3"/>
        <v>District (grouped or indiv. sites)</v>
      </c>
      <c r="I14" s="1" t="str">
        <f>IF(E14,AVERAGEIFS(NslpCepGroups!$G:$G,NslpCepGroups!$A:$A,$A14),"")</f>
        <v/>
      </c>
      <c r="J14" s="1" t="str">
        <f t="shared" si="4"/>
        <v/>
      </c>
      <c r="K14" s="1" t="str">
        <f t="shared" si="5"/>
        <v/>
      </c>
      <c r="L14" s="1">
        <f>COUNTIFS(NslpCepGroups!$A:$A,$A14,NslpCepGroups!$F:$F,L$1)</f>
        <v>0</v>
      </c>
      <c r="M14" s="1">
        <f>COUNTIFS(NslpCepGroups!$A:$A,$A14,NslpCepGroups!$F:$F,M$1)</f>
        <v>2</v>
      </c>
      <c r="N14" s="1">
        <f>COUNTIFS(NslpCepGroups!$A:$A,$A14,NslpCepGroups!$F:$F,N$1)</f>
        <v>0</v>
      </c>
      <c r="O14" s="1">
        <f>COUNTIFS(NslpCepGroups!$A:$A,$A14,NslpCepGroups!$F:$F,O$1)</f>
        <v>0</v>
      </c>
      <c r="P14" s="1">
        <f>COUNTIFS(NslpCepGroups!$A:$A,$A14,NslpCepGroups!$F:$F,P$1)</f>
        <v>0</v>
      </c>
      <c r="Q14" s="1">
        <f>COUNTIFS(NslpCepGroups!$A:$A,$A14,NslpCepGroups!$F:$F,Q$1)</f>
        <v>0</v>
      </c>
    </row>
    <row r="15" spans="1:17" x14ac:dyDescent="0.25">
      <c r="A15" s="1">
        <v>18</v>
      </c>
      <c r="B15" s="1" t="s">
        <v>740</v>
      </c>
      <c r="C15" s="1">
        <f>COUNTIFS(NslpCepGroups!$A:$A,$A15)</f>
        <v>2</v>
      </c>
      <c r="D15" s="1">
        <f>COUNTIFS(NslpCepGroups!$A:$A,$A15,NslpCepGroups!$E:$E,"Special Assistance - CEP")</f>
        <v>0</v>
      </c>
      <c r="E15" s="1" t="b">
        <f t="shared" ref="E15:E44" si="6">AND($D15&gt;0,$C15=$D15,NOT(COUNTIFS($L15:$Q15,"&gt;0")&gt;1),SUM(L15:Q15)&gt;0,SUM($L15:$Q15)=D15)</f>
        <v>0</v>
      </c>
      <c r="F15" s="1" t="b">
        <f t="shared" si="1"/>
        <v>0</v>
      </c>
      <c r="G15" s="1" t="b">
        <f t="shared" si="2"/>
        <v>0</v>
      </c>
      <c r="H15" s="1" t="str">
        <f t="shared" si="3"/>
        <v>Not participating</v>
      </c>
      <c r="I15" s="1" t="str">
        <f>IF(E15,AVERAGEIFS(NslpCepGroups!$G:$G,NslpCepGroups!$A:$A,$A15),"")</f>
        <v/>
      </c>
      <c r="J15" s="1" t="str">
        <f t="shared" si="4"/>
        <v/>
      </c>
      <c r="K15" s="1" t="str">
        <f t="shared" si="5"/>
        <v/>
      </c>
      <c r="L15" s="1">
        <f>COUNTIFS(NslpCepGroups!$A:$A,$A15,NslpCepGroups!$F:$F,L$1)</f>
        <v>0</v>
      </c>
      <c r="M15" s="1">
        <f>COUNTIFS(NslpCepGroups!$A:$A,$A15,NslpCepGroups!$F:$F,M$1)</f>
        <v>0</v>
      </c>
      <c r="N15" s="1">
        <f>COUNTIFS(NslpCepGroups!$A:$A,$A15,NslpCepGroups!$F:$F,N$1)</f>
        <v>0</v>
      </c>
      <c r="O15" s="1">
        <f>COUNTIFS(NslpCepGroups!$A:$A,$A15,NslpCepGroups!$F:$F,O$1)</f>
        <v>0</v>
      </c>
      <c r="P15" s="1">
        <f>COUNTIFS(NslpCepGroups!$A:$A,$A15,NslpCepGroups!$F:$F,P$1)</f>
        <v>0</v>
      </c>
      <c r="Q15" s="1">
        <f>COUNTIFS(NslpCepGroups!$A:$A,$A15,NslpCepGroups!$F:$F,Q$1)</f>
        <v>0</v>
      </c>
    </row>
    <row r="16" spans="1:17" x14ac:dyDescent="0.25">
      <c r="A16" s="1">
        <v>19</v>
      </c>
      <c r="B16" s="1" t="s">
        <v>739</v>
      </c>
      <c r="C16" s="1">
        <f>COUNTIFS(NslpCepGroups!$A:$A,$A16)</f>
        <v>1</v>
      </c>
      <c r="D16" s="1">
        <f>COUNTIFS(NslpCepGroups!$A:$A,$A16,NslpCepGroups!$E:$E,"Special Assistance - CEP")</f>
        <v>1</v>
      </c>
      <c r="E16" s="1" t="b">
        <f t="shared" si="6"/>
        <v>0</v>
      </c>
      <c r="F16" s="1" t="b">
        <f t="shared" si="1"/>
        <v>1</v>
      </c>
      <c r="G16" s="1" t="b">
        <f t="shared" si="2"/>
        <v>0</v>
      </c>
      <c r="H16" s="1" t="str">
        <f t="shared" si="3"/>
        <v>District (grouped or indiv. sites)</v>
      </c>
      <c r="I16" s="1" t="str">
        <f>IF(E16,AVERAGEIFS(NslpCepGroups!$G:$G,NslpCepGroups!$A:$A,$A16),"")</f>
        <v/>
      </c>
      <c r="J16" s="1" t="str">
        <f t="shared" si="4"/>
        <v/>
      </c>
      <c r="K16" s="1" t="str">
        <f t="shared" si="5"/>
        <v/>
      </c>
      <c r="L16" s="1">
        <f>COUNTIFS(NslpCepGroups!$A:$A,$A16,NslpCepGroups!$F:$F,L$1)</f>
        <v>0</v>
      </c>
      <c r="M16" s="1">
        <f>COUNTIFS(NslpCepGroups!$A:$A,$A16,NslpCepGroups!$F:$F,M$1)</f>
        <v>0</v>
      </c>
      <c r="N16" s="1">
        <f>COUNTIFS(NslpCepGroups!$A:$A,$A16,NslpCepGroups!$F:$F,N$1)</f>
        <v>0</v>
      </c>
      <c r="O16" s="1">
        <f>COUNTIFS(NslpCepGroups!$A:$A,$A16,NslpCepGroups!$F:$F,O$1)</f>
        <v>0</v>
      </c>
      <c r="P16" s="1">
        <f>COUNTIFS(NslpCepGroups!$A:$A,$A16,NslpCepGroups!$F:$F,P$1)</f>
        <v>0</v>
      </c>
      <c r="Q16" s="1">
        <f>COUNTIFS(NslpCepGroups!$A:$A,$A16,NslpCepGroups!$F:$F,Q$1)</f>
        <v>0</v>
      </c>
    </row>
    <row r="17" spans="1:17" x14ac:dyDescent="0.25">
      <c r="A17" s="1">
        <v>20</v>
      </c>
      <c r="B17" s="1" t="s">
        <v>738</v>
      </c>
      <c r="C17" s="1">
        <f>COUNTIFS(NslpCepGroups!$A:$A,$A17)</f>
        <v>1</v>
      </c>
      <c r="D17" s="1">
        <f>COUNTIFS(NslpCepGroups!$A:$A,$A17,NslpCepGroups!$E:$E,"Special Assistance - CEP")</f>
        <v>1</v>
      </c>
      <c r="E17" s="1" t="b">
        <f t="shared" si="6"/>
        <v>0</v>
      </c>
      <c r="F17" s="1" t="b">
        <f t="shared" si="1"/>
        <v>1</v>
      </c>
      <c r="G17" s="1" t="b">
        <f t="shared" si="2"/>
        <v>0</v>
      </c>
      <c r="H17" s="1" t="str">
        <f t="shared" si="3"/>
        <v>District (grouped or indiv. sites)</v>
      </c>
      <c r="I17" s="1" t="str">
        <f>IF(E17,AVERAGEIFS(NslpCepGroups!$G:$G,NslpCepGroups!$A:$A,$A17),"")</f>
        <v/>
      </c>
      <c r="J17" s="1" t="str">
        <f t="shared" si="4"/>
        <v/>
      </c>
      <c r="K17" s="1" t="str">
        <f t="shared" si="5"/>
        <v/>
      </c>
      <c r="L17" s="1">
        <f>COUNTIFS(NslpCepGroups!$A:$A,$A17,NslpCepGroups!$F:$F,L$1)</f>
        <v>0</v>
      </c>
      <c r="M17" s="1">
        <f>COUNTIFS(NslpCepGroups!$A:$A,$A17,NslpCepGroups!$F:$F,M$1)</f>
        <v>0</v>
      </c>
      <c r="N17" s="1">
        <f>COUNTIFS(NslpCepGroups!$A:$A,$A17,NslpCepGroups!$F:$F,N$1)</f>
        <v>0</v>
      </c>
      <c r="O17" s="1">
        <f>COUNTIFS(NslpCepGroups!$A:$A,$A17,NslpCepGroups!$F:$F,O$1)</f>
        <v>0</v>
      </c>
      <c r="P17" s="1">
        <f>COUNTIFS(NslpCepGroups!$A:$A,$A17,NslpCepGroups!$F:$F,P$1)</f>
        <v>0</v>
      </c>
      <c r="Q17" s="1">
        <f>COUNTIFS(NslpCepGroups!$A:$A,$A17,NslpCepGroups!$F:$F,Q$1)</f>
        <v>0</v>
      </c>
    </row>
    <row r="18" spans="1:17" x14ac:dyDescent="0.25">
      <c r="A18" s="1">
        <v>22</v>
      </c>
      <c r="B18" s="1" t="s">
        <v>735</v>
      </c>
      <c r="C18" s="1">
        <f>COUNTIFS(NslpCepGroups!$A:$A,$A18)</f>
        <v>13</v>
      </c>
      <c r="D18" s="1">
        <f>COUNTIFS(NslpCepGroups!$A:$A,$A18,NslpCepGroups!$E:$E,"Special Assistance - CEP")</f>
        <v>1</v>
      </c>
      <c r="E18" s="1" t="b">
        <f t="shared" si="6"/>
        <v>0</v>
      </c>
      <c r="F18" s="1" t="b">
        <f t="shared" si="1"/>
        <v>0</v>
      </c>
      <c r="G18" s="1" t="b">
        <f t="shared" si="2"/>
        <v>1</v>
      </c>
      <c r="H18" s="1" t="str">
        <f t="shared" si="3"/>
        <v>Partial</v>
      </c>
      <c r="I18" s="1" t="str">
        <f>IF(E18,AVERAGEIFS(NslpCepGroups!$G:$G,NslpCepGroups!$A:$A,$A18),"")</f>
        <v/>
      </c>
      <c r="J18" s="1" t="str">
        <f t="shared" si="4"/>
        <v/>
      </c>
      <c r="K18" s="1" t="str">
        <f t="shared" si="5"/>
        <v/>
      </c>
      <c r="L18" s="1">
        <f>COUNTIFS(NslpCepGroups!$A:$A,$A18,NslpCepGroups!$F:$F,L$1)</f>
        <v>0</v>
      </c>
      <c r="M18" s="1">
        <f>COUNTIFS(NslpCepGroups!$A:$A,$A18,NslpCepGroups!$F:$F,M$1)</f>
        <v>0</v>
      </c>
      <c r="N18" s="1">
        <f>COUNTIFS(NslpCepGroups!$A:$A,$A18,NslpCepGroups!$F:$F,N$1)</f>
        <v>0</v>
      </c>
      <c r="O18" s="1">
        <f>COUNTIFS(NslpCepGroups!$A:$A,$A18,NslpCepGroups!$F:$F,O$1)</f>
        <v>0</v>
      </c>
      <c r="P18" s="1">
        <f>COUNTIFS(NslpCepGroups!$A:$A,$A18,NslpCepGroups!$F:$F,P$1)</f>
        <v>0</v>
      </c>
      <c r="Q18" s="1">
        <f>COUNTIFS(NslpCepGroups!$A:$A,$A18,NslpCepGroups!$F:$F,Q$1)</f>
        <v>0</v>
      </c>
    </row>
    <row r="19" spans="1:17" x14ac:dyDescent="0.25">
      <c r="A19" s="1">
        <v>23</v>
      </c>
      <c r="B19" s="1" t="s">
        <v>733</v>
      </c>
      <c r="C19" s="1">
        <f>COUNTIFS(NslpCepGroups!$A:$A,$A19)</f>
        <v>1</v>
      </c>
      <c r="D19" s="1">
        <f>COUNTIFS(NslpCepGroups!$A:$A,$A19,NslpCepGroups!$E:$E,"Special Assistance - CEP")</f>
        <v>1</v>
      </c>
      <c r="E19" s="1" t="b">
        <f t="shared" si="6"/>
        <v>0</v>
      </c>
      <c r="F19" s="1" t="b">
        <f t="shared" si="1"/>
        <v>1</v>
      </c>
      <c r="G19" s="1" t="b">
        <f t="shared" si="2"/>
        <v>0</v>
      </c>
      <c r="H19" s="1" t="str">
        <f t="shared" si="3"/>
        <v>District (grouped or indiv. sites)</v>
      </c>
      <c r="I19" s="1" t="str">
        <f>IF(E19,AVERAGEIFS(NslpCepGroups!$G:$G,NslpCepGroups!$A:$A,$A19),"")</f>
        <v/>
      </c>
      <c r="J19" s="1" t="str">
        <f t="shared" si="4"/>
        <v/>
      </c>
      <c r="K19" s="1" t="str">
        <f t="shared" si="5"/>
        <v/>
      </c>
      <c r="L19" s="1">
        <f>COUNTIFS(NslpCepGroups!$A:$A,$A19,NslpCepGroups!$F:$F,L$1)</f>
        <v>0</v>
      </c>
      <c r="M19" s="1">
        <f>COUNTIFS(NslpCepGroups!$A:$A,$A19,NslpCepGroups!$F:$F,M$1)</f>
        <v>0</v>
      </c>
      <c r="N19" s="1">
        <f>COUNTIFS(NslpCepGroups!$A:$A,$A19,NslpCepGroups!$F:$F,N$1)</f>
        <v>0</v>
      </c>
      <c r="O19" s="1">
        <f>COUNTIFS(NslpCepGroups!$A:$A,$A19,NslpCepGroups!$F:$F,O$1)</f>
        <v>0</v>
      </c>
      <c r="P19" s="1">
        <f>COUNTIFS(NslpCepGroups!$A:$A,$A19,NslpCepGroups!$F:$F,P$1)</f>
        <v>0</v>
      </c>
      <c r="Q19" s="1">
        <f>COUNTIFS(NslpCepGroups!$A:$A,$A19,NslpCepGroups!$F:$F,Q$1)</f>
        <v>0</v>
      </c>
    </row>
    <row r="20" spans="1:17" x14ac:dyDescent="0.25">
      <c r="A20" s="1">
        <v>55</v>
      </c>
      <c r="B20" s="1" t="s">
        <v>732</v>
      </c>
      <c r="C20" s="1">
        <f>COUNTIFS(NslpCepGroups!$A:$A,$A20)</f>
        <v>1</v>
      </c>
      <c r="D20" s="1">
        <f>COUNTIFS(NslpCepGroups!$A:$A,$A20,NslpCepGroups!$E:$E,"Special Assistance - CEP")</f>
        <v>1</v>
      </c>
      <c r="E20" s="1" t="b">
        <f t="shared" si="6"/>
        <v>0</v>
      </c>
      <c r="F20" s="1" t="b">
        <f t="shared" si="1"/>
        <v>1</v>
      </c>
      <c r="G20" s="1" t="b">
        <f t="shared" si="2"/>
        <v>0</v>
      </c>
      <c r="H20" s="1" t="str">
        <f t="shared" si="3"/>
        <v>District (grouped or indiv. sites)</v>
      </c>
      <c r="I20" s="1" t="str">
        <f>IF(E20,AVERAGEIFS(NslpCepGroups!$G:$G,NslpCepGroups!$A:$A,$A20),"")</f>
        <v/>
      </c>
      <c r="J20" s="1" t="str">
        <f t="shared" si="4"/>
        <v/>
      </c>
      <c r="K20" s="1" t="str">
        <f t="shared" si="5"/>
        <v/>
      </c>
      <c r="L20" s="1">
        <f>COUNTIFS(NslpCepGroups!$A:$A,$A20,NslpCepGroups!$F:$F,L$1)</f>
        <v>0</v>
      </c>
      <c r="M20" s="1">
        <f>COUNTIFS(NslpCepGroups!$A:$A,$A20,NslpCepGroups!$F:$F,M$1)</f>
        <v>0</v>
      </c>
      <c r="N20" s="1">
        <f>COUNTIFS(NslpCepGroups!$A:$A,$A20,NslpCepGroups!$F:$F,N$1)</f>
        <v>0</v>
      </c>
      <c r="O20" s="1">
        <f>COUNTIFS(NslpCepGroups!$A:$A,$A20,NslpCepGroups!$F:$F,O$1)</f>
        <v>0</v>
      </c>
      <c r="P20" s="1">
        <f>COUNTIFS(NslpCepGroups!$A:$A,$A20,NslpCepGroups!$F:$F,P$1)</f>
        <v>0</v>
      </c>
      <c r="Q20" s="1">
        <f>COUNTIFS(NslpCepGroups!$A:$A,$A20,NslpCepGroups!$F:$F,Q$1)</f>
        <v>0</v>
      </c>
    </row>
    <row r="21" spans="1:17" x14ac:dyDescent="0.25">
      <c r="A21" s="1">
        <v>24</v>
      </c>
      <c r="B21" s="1" t="s">
        <v>727</v>
      </c>
      <c r="C21" s="1">
        <f>COUNTIFS(NslpCepGroups!$A:$A,$A21)</f>
        <v>34</v>
      </c>
      <c r="D21" s="1">
        <f>COUNTIFS(NslpCepGroups!$A:$A,$A21,NslpCepGroups!$E:$E,"Special Assistance - CEP")</f>
        <v>3</v>
      </c>
      <c r="E21" s="1" t="b">
        <f t="shared" si="6"/>
        <v>0</v>
      </c>
      <c r="F21" s="1" t="b">
        <f t="shared" si="1"/>
        <v>0</v>
      </c>
      <c r="G21" s="1" t="b">
        <f t="shared" si="2"/>
        <v>1</v>
      </c>
      <c r="H21" s="1" t="str">
        <f t="shared" si="3"/>
        <v>Partial</v>
      </c>
      <c r="I21" s="1" t="str">
        <f>IF(E21,AVERAGEIFS(NslpCepGroups!$G:$G,NslpCepGroups!$A:$A,$A21),"")</f>
        <v/>
      </c>
      <c r="J21" s="1" t="str">
        <f t="shared" si="4"/>
        <v/>
      </c>
      <c r="K21" s="1" t="str">
        <f t="shared" si="5"/>
        <v/>
      </c>
      <c r="L21" s="1">
        <f>COUNTIFS(NslpCepGroups!$A:$A,$A21,NslpCepGroups!$F:$F,L$1)</f>
        <v>0</v>
      </c>
      <c r="M21" s="1">
        <f>COUNTIFS(NslpCepGroups!$A:$A,$A21,NslpCepGroups!$F:$F,M$1)</f>
        <v>3</v>
      </c>
      <c r="N21" s="1">
        <f>COUNTIFS(NslpCepGroups!$A:$A,$A21,NslpCepGroups!$F:$F,N$1)</f>
        <v>0</v>
      </c>
      <c r="O21" s="1">
        <f>COUNTIFS(NslpCepGroups!$A:$A,$A21,NslpCepGroups!$F:$F,O$1)</f>
        <v>0</v>
      </c>
      <c r="P21" s="1">
        <f>COUNTIFS(NslpCepGroups!$A:$A,$A21,NslpCepGroups!$F:$F,P$1)</f>
        <v>0</v>
      </c>
      <c r="Q21" s="1">
        <f>COUNTIFS(NslpCepGroups!$A:$A,$A21,NslpCepGroups!$F:$F,Q$1)</f>
        <v>0</v>
      </c>
    </row>
    <row r="22" spans="1:17" x14ac:dyDescent="0.25">
      <c r="A22" s="1">
        <v>25</v>
      </c>
      <c r="B22" s="1" t="s">
        <v>726</v>
      </c>
      <c r="C22" s="1">
        <f>COUNTIFS(NslpCepGroups!$A:$A,$A22)</f>
        <v>8</v>
      </c>
      <c r="D22" s="1">
        <f>COUNTIFS(NslpCepGroups!$A:$A,$A22,NslpCepGroups!$E:$E,"Special Assistance - CEP")</f>
        <v>0</v>
      </c>
      <c r="E22" s="1" t="b">
        <f t="shared" si="6"/>
        <v>0</v>
      </c>
      <c r="F22" s="1" t="b">
        <f t="shared" si="1"/>
        <v>0</v>
      </c>
      <c r="G22" s="1" t="b">
        <f t="shared" si="2"/>
        <v>0</v>
      </c>
      <c r="H22" s="1" t="str">
        <f t="shared" si="3"/>
        <v>Not participating</v>
      </c>
      <c r="I22" s="1" t="str">
        <f>IF(E22,AVERAGEIFS(NslpCepGroups!$G:$G,NslpCepGroups!$A:$A,$A22),"")</f>
        <v/>
      </c>
      <c r="J22" s="1" t="str">
        <f t="shared" si="4"/>
        <v/>
      </c>
      <c r="K22" s="1" t="str">
        <f t="shared" si="5"/>
        <v/>
      </c>
      <c r="L22" s="1">
        <f>COUNTIFS(NslpCepGroups!$A:$A,$A22,NslpCepGroups!$F:$F,L$1)</f>
        <v>0</v>
      </c>
      <c r="M22" s="1">
        <f>COUNTIFS(NslpCepGroups!$A:$A,$A22,NslpCepGroups!$F:$F,M$1)</f>
        <v>0</v>
      </c>
      <c r="N22" s="1">
        <f>COUNTIFS(NslpCepGroups!$A:$A,$A22,NslpCepGroups!$F:$F,N$1)</f>
        <v>0</v>
      </c>
      <c r="O22" s="1">
        <f>COUNTIFS(NslpCepGroups!$A:$A,$A22,NslpCepGroups!$F:$F,O$1)</f>
        <v>0</v>
      </c>
      <c r="P22" s="1">
        <f>COUNTIFS(NslpCepGroups!$A:$A,$A22,NslpCepGroups!$F:$F,P$1)</f>
        <v>0</v>
      </c>
      <c r="Q22" s="1">
        <f>COUNTIFS(NslpCepGroups!$A:$A,$A22,NslpCepGroups!$F:$F,Q$1)</f>
        <v>0</v>
      </c>
    </row>
    <row r="23" spans="1:17" x14ac:dyDescent="0.25">
      <c r="A23" s="1">
        <v>27</v>
      </c>
      <c r="B23" s="1" t="s">
        <v>725</v>
      </c>
      <c r="C23" s="1">
        <f>COUNTIFS(NslpCepGroups!$A:$A,$A23)</f>
        <v>1</v>
      </c>
      <c r="D23" s="1">
        <f>COUNTIFS(NslpCepGroups!$A:$A,$A23,NslpCepGroups!$E:$E,"Special Assistance - CEP")</f>
        <v>1</v>
      </c>
      <c r="E23" s="1" t="b">
        <f t="shared" si="6"/>
        <v>0</v>
      </c>
      <c r="F23" s="1" t="b">
        <f t="shared" si="1"/>
        <v>1</v>
      </c>
      <c r="G23" s="1" t="b">
        <f t="shared" si="2"/>
        <v>0</v>
      </c>
      <c r="H23" s="1" t="str">
        <f t="shared" si="3"/>
        <v>District (grouped or indiv. sites)</v>
      </c>
      <c r="I23" s="1" t="str">
        <f>IF(E23,AVERAGEIFS(NslpCepGroups!$G:$G,NslpCepGroups!$A:$A,$A23),"")</f>
        <v/>
      </c>
      <c r="J23" s="1" t="str">
        <f t="shared" si="4"/>
        <v/>
      </c>
      <c r="K23" s="1" t="str">
        <f t="shared" si="5"/>
        <v/>
      </c>
      <c r="L23" s="1">
        <f>COUNTIFS(NslpCepGroups!$A:$A,$A23,NslpCepGroups!$F:$F,L$1)</f>
        <v>0</v>
      </c>
      <c r="M23" s="1">
        <f>COUNTIFS(NslpCepGroups!$A:$A,$A23,NslpCepGroups!$F:$F,M$1)</f>
        <v>0</v>
      </c>
      <c r="N23" s="1">
        <f>COUNTIFS(NslpCepGroups!$A:$A,$A23,NslpCepGroups!$F:$F,N$1)</f>
        <v>0</v>
      </c>
      <c r="O23" s="1">
        <f>COUNTIFS(NslpCepGroups!$A:$A,$A23,NslpCepGroups!$F:$F,O$1)</f>
        <v>0</v>
      </c>
      <c r="P23" s="1">
        <f>COUNTIFS(NslpCepGroups!$A:$A,$A23,NslpCepGroups!$F:$F,P$1)</f>
        <v>0</v>
      </c>
      <c r="Q23" s="1">
        <f>COUNTIFS(NslpCepGroups!$A:$A,$A23,NslpCepGroups!$F:$F,Q$1)</f>
        <v>0</v>
      </c>
    </row>
    <row r="24" spans="1:17" x14ac:dyDescent="0.25">
      <c r="A24" s="1">
        <v>28</v>
      </c>
      <c r="B24" s="1" t="s">
        <v>724</v>
      </c>
      <c r="C24" s="1">
        <f>COUNTIFS(NslpCepGroups!$A:$A,$A24)</f>
        <v>11</v>
      </c>
      <c r="D24" s="1">
        <f>COUNTIFS(NslpCepGroups!$A:$A,$A24,NslpCepGroups!$E:$E,"Special Assistance - CEP")</f>
        <v>5</v>
      </c>
      <c r="E24" s="1" t="b">
        <f t="shared" si="6"/>
        <v>0</v>
      </c>
      <c r="F24" s="1" t="b">
        <f t="shared" si="1"/>
        <v>0</v>
      </c>
      <c r="G24" s="1" t="b">
        <f t="shared" si="2"/>
        <v>1</v>
      </c>
      <c r="H24" s="1" t="str">
        <f t="shared" si="3"/>
        <v>Partial</v>
      </c>
      <c r="I24" s="1" t="str">
        <f>IF(E24,AVERAGEIFS(NslpCepGroups!$G:$G,NslpCepGroups!$A:$A,$A24),"")</f>
        <v/>
      </c>
      <c r="J24" s="1" t="str">
        <f t="shared" si="4"/>
        <v/>
      </c>
      <c r="K24" s="1" t="str">
        <f t="shared" si="5"/>
        <v/>
      </c>
      <c r="L24" s="1">
        <f>COUNTIFS(NslpCepGroups!$A:$A,$A24,NslpCepGroups!$F:$F,L$1)</f>
        <v>0</v>
      </c>
      <c r="M24" s="1">
        <f>COUNTIFS(NslpCepGroups!$A:$A,$A24,NslpCepGroups!$F:$F,M$1)</f>
        <v>5</v>
      </c>
      <c r="N24" s="1">
        <f>COUNTIFS(NslpCepGroups!$A:$A,$A24,NslpCepGroups!$F:$F,N$1)</f>
        <v>0</v>
      </c>
      <c r="O24" s="1">
        <f>COUNTIFS(NslpCepGroups!$A:$A,$A24,NslpCepGroups!$F:$F,O$1)</f>
        <v>0</v>
      </c>
      <c r="P24" s="1">
        <f>COUNTIFS(NslpCepGroups!$A:$A,$A24,NslpCepGroups!$F:$F,P$1)</f>
        <v>0</v>
      </c>
      <c r="Q24" s="1">
        <f>COUNTIFS(NslpCepGroups!$A:$A,$A24,NslpCepGroups!$F:$F,Q$1)</f>
        <v>0</v>
      </c>
    </row>
    <row r="25" spans="1:17" x14ac:dyDescent="0.25">
      <c r="A25" s="1">
        <v>29</v>
      </c>
      <c r="B25" s="1" t="s">
        <v>723</v>
      </c>
      <c r="C25" s="1">
        <f>COUNTIFS(NslpCepGroups!$A:$A,$A25)</f>
        <v>9</v>
      </c>
      <c r="D25" s="1">
        <f>COUNTIFS(NslpCepGroups!$A:$A,$A25,NslpCepGroups!$E:$E,"Special Assistance - CEP")</f>
        <v>9</v>
      </c>
      <c r="E25" s="1" t="b">
        <f t="shared" si="6"/>
        <v>1</v>
      </c>
      <c r="F25" s="1" t="b">
        <f t="shared" si="1"/>
        <v>0</v>
      </c>
      <c r="G25" s="1" t="b">
        <f t="shared" si="2"/>
        <v>0</v>
      </c>
      <c r="H25" s="1" t="str">
        <f t="shared" si="3"/>
        <v>District-wide</v>
      </c>
      <c r="I25" s="1">
        <f>IF(E25,AVERAGEIFS(NslpCepGroups!$G:$G,NslpCepGroups!$A:$A,$A25),"")</f>
        <v>2021</v>
      </c>
      <c r="J25" s="1" t="str">
        <f t="shared" si="4"/>
        <v>2020 - 2021</v>
      </c>
      <c r="K25" s="1" t="str">
        <f t="shared" si="5"/>
        <v>2023 - 2024</v>
      </c>
      <c r="L25" s="1">
        <f>COUNTIFS(NslpCepGroups!$A:$A,$A25,NslpCepGroups!$F:$F,L$1)</f>
        <v>9</v>
      </c>
      <c r="M25" s="1">
        <f>COUNTIFS(NslpCepGroups!$A:$A,$A25,NslpCepGroups!$F:$F,M$1)</f>
        <v>0</v>
      </c>
      <c r="N25" s="1">
        <f>COUNTIFS(NslpCepGroups!$A:$A,$A25,NslpCepGroups!$F:$F,N$1)</f>
        <v>0</v>
      </c>
      <c r="O25" s="1">
        <f>COUNTIFS(NslpCepGroups!$A:$A,$A25,NslpCepGroups!$F:$F,O$1)</f>
        <v>0</v>
      </c>
      <c r="P25" s="1">
        <f>COUNTIFS(NslpCepGroups!$A:$A,$A25,NslpCepGroups!$F:$F,P$1)</f>
        <v>0</v>
      </c>
      <c r="Q25" s="1">
        <f>COUNTIFS(NslpCepGroups!$A:$A,$A25,NslpCepGroups!$F:$F,Q$1)</f>
        <v>0</v>
      </c>
    </row>
    <row r="26" spans="1:17" x14ac:dyDescent="0.25">
      <c r="A26" s="1">
        <v>30</v>
      </c>
      <c r="B26" s="1" t="s">
        <v>722</v>
      </c>
      <c r="C26" s="1">
        <f>COUNTIFS(NslpCepGroups!$A:$A,$A26)</f>
        <v>12</v>
      </c>
      <c r="D26" s="1">
        <f>COUNTIFS(NslpCepGroups!$A:$A,$A26,NslpCepGroups!$E:$E,"Special Assistance - CEP")</f>
        <v>12</v>
      </c>
      <c r="E26" s="1" t="b">
        <f t="shared" si="6"/>
        <v>1</v>
      </c>
      <c r="F26" s="1" t="b">
        <f t="shared" si="1"/>
        <v>0</v>
      </c>
      <c r="G26" s="1" t="b">
        <f t="shared" si="2"/>
        <v>0</v>
      </c>
      <c r="H26" s="1" t="str">
        <f t="shared" si="3"/>
        <v>District-wide</v>
      </c>
      <c r="I26" s="1">
        <f>IF(E26,AVERAGEIFS(NslpCepGroups!$G:$G,NslpCepGroups!$A:$A,$A26),"")</f>
        <v>2023</v>
      </c>
      <c r="J26" s="1" t="str">
        <f t="shared" si="4"/>
        <v>2022 - 2023</v>
      </c>
      <c r="K26" s="1" t="str">
        <f t="shared" si="5"/>
        <v>2025 - 2026</v>
      </c>
      <c r="L26" s="1">
        <f>COUNTIFS(NslpCepGroups!$A:$A,$A26,NslpCepGroups!$F:$F,L$1)</f>
        <v>0</v>
      </c>
      <c r="M26" s="1">
        <f>COUNTIFS(NslpCepGroups!$A:$A,$A26,NslpCepGroups!$F:$F,M$1)</f>
        <v>12</v>
      </c>
      <c r="N26" s="1">
        <f>COUNTIFS(NslpCepGroups!$A:$A,$A26,NslpCepGroups!$F:$F,N$1)</f>
        <v>0</v>
      </c>
      <c r="O26" s="1">
        <f>COUNTIFS(NslpCepGroups!$A:$A,$A26,NslpCepGroups!$F:$F,O$1)</f>
        <v>0</v>
      </c>
      <c r="P26" s="1">
        <f>COUNTIFS(NslpCepGroups!$A:$A,$A26,NslpCepGroups!$F:$F,P$1)</f>
        <v>0</v>
      </c>
      <c r="Q26" s="1">
        <f>COUNTIFS(NslpCepGroups!$A:$A,$A26,NslpCepGroups!$F:$F,Q$1)</f>
        <v>0</v>
      </c>
    </row>
    <row r="27" spans="1:17" x14ac:dyDescent="0.25">
      <c r="A27" s="1">
        <v>31</v>
      </c>
      <c r="B27" s="1" t="s">
        <v>719</v>
      </c>
      <c r="C27" s="1">
        <f>COUNTIFS(NslpCepGroups!$A:$A,$A27)</f>
        <v>28</v>
      </c>
      <c r="D27" s="1">
        <f>COUNTIFS(NslpCepGroups!$A:$A,$A27,NslpCepGroups!$E:$E,"Special Assistance - CEP")</f>
        <v>28</v>
      </c>
      <c r="E27" s="1" t="b">
        <f t="shared" si="6"/>
        <v>1</v>
      </c>
      <c r="F27" s="1" t="b">
        <f t="shared" si="1"/>
        <v>0</v>
      </c>
      <c r="G27" s="1" t="b">
        <f t="shared" si="2"/>
        <v>0</v>
      </c>
      <c r="H27" s="1" t="str">
        <f t="shared" si="3"/>
        <v>District-wide</v>
      </c>
      <c r="I27" s="1">
        <f>IF(E27,AVERAGEIFS(NslpCepGroups!$G:$G,NslpCepGroups!$A:$A,$A27),"")</f>
        <v>2023</v>
      </c>
      <c r="J27" s="1" t="str">
        <f t="shared" si="4"/>
        <v>2022 - 2023</v>
      </c>
      <c r="K27" s="1" t="str">
        <f t="shared" si="5"/>
        <v>2025 - 2026</v>
      </c>
      <c r="L27" s="1">
        <f>COUNTIFS(NslpCepGroups!$A:$A,$A27,NslpCepGroups!$F:$F,L$1)</f>
        <v>0</v>
      </c>
      <c r="M27" s="1">
        <f>COUNTIFS(NslpCepGroups!$A:$A,$A27,NslpCepGroups!$F:$F,M$1)</f>
        <v>28</v>
      </c>
      <c r="N27" s="1">
        <f>COUNTIFS(NslpCepGroups!$A:$A,$A27,NslpCepGroups!$F:$F,N$1)</f>
        <v>0</v>
      </c>
      <c r="O27" s="1">
        <f>COUNTIFS(NslpCepGroups!$A:$A,$A27,NslpCepGroups!$F:$F,O$1)</f>
        <v>0</v>
      </c>
      <c r="P27" s="1">
        <f>COUNTIFS(NslpCepGroups!$A:$A,$A27,NslpCepGroups!$F:$F,P$1)</f>
        <v>0</v>
      </c>
      <c r="Q27" s="1">
        <f>COUNTIFS(NslpCepGroups!$A:$A,$A27,NslpCepGroups!$F:$F,Q$1)</f>
        <v>0</v>
      </c>
    </row>
    <row r="28" spans="1:17" x14ac:dyDescent="0.25">
      <c r="A28" s="1">
        <v>32</v>
      </c>
      <c r="B28" s="1" t="s">
        <v>717</v>
      </c>
      <c r="C28" s="1">
        <f>COUNTIFS(NslpCepGroups!$A:$A,$A28)</f>
        <v>11</v>
      </c>
      <c r="D28" s="1">
        <f>COUNTIFS(NslpCepGroups!$A:$A,$A28,NslpCepGroups!$E:$E,"Special Assistance - CEP")</f>
        <v>11</v>
      </c>
      <c r="E28" s="1" t="b">
        <f t="shared" si="6"/>
        <v>1</v>
      </c>
      <c r="F28" s="1" t="b">
        <f t="shared" si="1"/>
        <v>0</v>
      </c>
      <c r="G28" s="1" t="b">
        <f t="shared" si="2"/>
        <v>0</v>
      </c>
      <c r="H28" s="1" t="str">
        <f t="shared" si="3"/>
        <v>District-wide</v>
      </c>
      <c r="I28" s="1">
        <f>IF(E28,AVERAGEIFS(NslpCepGroups!$G:$G,NslpCepGroups!$A:$A,$A28),"")</f>
        <v>2023</v>
      </c>
      <c r="J28" s="1" t="str">
        <f t="shared" si="4"/>
        <v>2022 - 2023</v>
      </c>
      <c r="K28" s="1" t="str">
        <f t="shared" si="5"/>
        <v>2025 - 2026</v>
      </c>
      <c r="L28" s="1">
        <f>COUNTIFS(NslpCepGroups!$A:$A,$A28,NslpCepGroups!$F:$F,L$1)</f>
        <v>0</v>
      </c>
      <c r="M28" s="1">
        <f>COUNTIFS(NslpCepGroups!$A:$A,$A28,NslpCepGroups!$F:$F,M$1)</f>
        <v>11</v>
      </c>
      <c r="N28" s="1">
        <f>COUNTIFS(NslpCepGroups!$A:$A,$A28,NslpCepGroups!$F:$F,N$1)</f>
        <v>0</v>
      </c>
      <c r="O28" s="1">
        <f>COUNTIFS(NslpCepGroups!$A:$A,$A28,NslpCepGroups!$F:$F,O$1)</f>
        <v>0</v>
      </c>
      <c r="P28" s="1">
        <f>COUNTIFS(NslpCepGroups!$A:$A,$A28,NslpCepGroups!$F:$F,P$1)</f>
        <v>0</v>
      </c>
      <c r="Q28" s="1">
        <f>COUNTIFS(NslpCepGroups!$A:$A,$A28,NslpCepGroups!$F:$F,Q$1)</f>
        <v>0</v>
      </c>
    </row>
    <row r="29" spans="1:17" x14ac:dyDescent="0.25">
      <c r="A29" s="1">
        <v>33</v>
      </c>
      <c r="B29" s="1" t="s">
        <v>713</v>
      </c>
      <c r="C29" s="1">
        <f>COUNTIFS(NslpCepGroups!$A:$A,$A29)</f>
        <v>40</v>
      </c>
      <c r="D29" s="1">
        <f>COUNTIFS(NslpCepGroups!$A:$A,$A29,NslpCepGroups!$E:$E,"Special Assistance - CEP")</f>
        <v>13</v>
      </c>
      <c r="E29" s="1" t="b">
        <f t="shared" si="6"/>
        <v>0</v>
      </c>
      <c r="F29" s="1" t="b">
        <f t="shared" si="1"/>
        <v>0</v>
      </c>
      <c r="G29" s="1" t="b">
        <f t="shared" si="2"/>
        <v>1</v>
      </c>
      <c r="H29" s="1" t="str">
        <f t="shared" si="3"/>
        <v>Partial</v>
      </c>
      <c r="I29" s="1" t="str">
        <f>IF(E29,AVERAGEIFS(NslpCepGroups!$G:$G,NslpCepGroups!$A:$A,$A29),"")</f>
        <v/>
      </c>
      <c r="J29" s="1" t="str">
        <f t="shared" si="4"/>
        <v/>
      </c>
      <c r="K29" s="1" t="str">
        <f t="shared" si="5"/>
        <v/>
      </c>
      <c r="L29" s="1">
        <f>COUNTIFS(NslpCepGroups!$A:$A,$A29,NslpCepGroups!$F:$F,L$1)</f>
        <v>0</v>
      </c>
      <c r="M29" s="1">
        <f>COUNTIFS(NslpCepGroups!$A:$A,$A29,NslpCepGroups!$F:$F,M$1)</f>
        <v>3</v>
      </c>
      <c r="N29" s="1">
        <f>COUNTIFS(NslpCepGroups!$A:$A,$A29,NslpCepGroups!$F:$F,N$1)</f>
        <v>5</v>
      </c>
      <c r="O29" s="1">
        <f>COUNTIFS(NslpCepGroups!$A:$A,$A29,NslpCepGroups!$F:$F,O$1)</f>
        <v>4</v>
      </c>
      <c r="P29" s="1">
        <f>COUNTIFS(NslpCepGroups!$A:$A,$A29,NslpCepGroups!$F:$F,P$1)</f>
        <v>0</v>
      </c>
      <c r="Q29" s="1">
        <f>COUNTIFS(NslpCepGroups!$A:$A,$A29,NslpCepGroups!$F:$F,Q$1)</f>
        <v>0</v>
      </c>
    </row>
    <row r="30" spans="1:17" x14ac:dyDescent="0.25">
      <c r="A30" s="1">
        <v>98</v>
      </c>
      <c r="B30" s="1" t="s">
        <v>7</v>
      </c>
      <c r="C30" s="1">
        <f>COUNTIFS(NslpCepGroups!$A:$A,$A30)</f>
        <v>1</v>
      </c>
      <c r="D30" s="1">
        <f>COUNTIFS(NslpCepGroups!$A:$A,$A30,NslpCepGroups!$E:$E,"Special Assistance - CEP")</f>
        <v>1</v>
      </c>
      <c r="E30" s="1" t="b">
        <f t="shared" si="6"/>
        <v>0</v>
      </c>
      <c r="F30" s="1" t="b">
        <f t="shared" si="1"/>
        <v>1</v>
      </c>
      <c r="G30" s="1" t="b">
        <f t="shared" si="2"/>
        <v>0</v>
      </c>
      <c r="H30" s="1" t="str">
        <f t="shared" si="3"/>
        <v>District (grouped or indiv. sites)</v>
      </c>
      <c r="I30" s="1" t="str">
        <f>IF(E30,AVERAGEIFS(NslpCepGroups!$G:$G,NslpCepGroups!$A:$A,$A30),"")</f>
        <v/>
      </c>
      <c r="J30" s="1" t="str">
        <f t="shared" si="4"/>
        <v/>
      </c>
      <c r="K30" s="1" t="str">
        <f t="shared" si="5"/>
        <v/>
      </c>
      <c r="L30" s="1">
        <f>COUNTIFS(NslpCepGroups!$A:$A,$A30,NslpCepGroups!$F:$F,L$1)</f>
        <v>0</v>
      </c>
      <c r="M30" s="1">
        <f>COUNTIFS(NslpCepGroups!$A:$A,$A30,NslpCepGroups!$F:$F,M$1)</f>
        <v>0</v>
      </c>
      <c r="N30" s="1">
        <f>COUNTIFS(NslpCepGroups!$A:$A,$A30,NslpCepGroups!$F:$F,N$1)</f>
        <v>0</v>
      </c>
      <c r="O30" s="1">
        <f>COUNTIFS(NslpCepGroups!$A:$A,$A30,NslpCepGroups!$F:$F,O$1)</f>
        <v>0</v>
      </c>
      <c r="P30" s="1">
        <f>COUNTIFS(NslpCepGroups!$A:$A,$A30,NslpCepGroups!$F:$F,P$1)</f>
        <v>0</v>
      </c>
      <c r="Q30" s="1">
        <f>COUNTIFS(NslpCepGroups!$A:$A,$A30,NslpCepGroups!$F:$F,Q$1)</f>
        <v>0</v>
      </c>
    </row>
    <row r="31" spans="1:17" x14ac:dyDescent="0.25">
      <c r="A31" s="1">
        <v>34</v>
      </c>
      <c r="B31" s="1" t="s">
        <v>711</v>
      </c>
      <c r="C31" s="1">
        <f>COUNTIFS(NslpCepGroups!$A:$A,$A31)</f>
        <v>1</v>
      </c>
      <c r="D31" s="1">
        <f>COUNTIFS(NslpCepGroups!$A:$A,$A31,NslpCepGroups!$E:$E,"Special Assistance - CEP")</f>
        <v>1</v>
      </c>
      <c r="E31" s="1" t="b">
        <f t="shared" si="6"/>
        <v>0</v>
      </c>
      <c r="F31" s="1" t="b">
        <f t="shared" si="1"/>
        <v>1</v>
      </c>
      <c r="G31" s="1" t="b">
        <f t="shared" si="2"/>
        <v>0</v>
      </c>
      <c r="H31" s="1" t="str">
        <f t="shared" si="3"/>
        <v>District (grouped or indiv. sites)</v>
      </c>
      <c r="I31" s="1" t="str">
        <f>IF(E31,AVERAGEIFS(NslpCepGroups!$G:$G,NslpCepGroups!$A:$A,$A31),"")</f>
        <v/>
      </c>
      <c r="J31" s="1" t="str">
        <f t="shared" si="4"/>
        <v/>
      </c>
      <c r="K31" s="1" t="str">
        <f t="shared" si="5"/>
        <v/>
      </c>
      <c r="L31" s="1">
        <f>COUNTIFS(NslpCepGroups!$A:$A,$A31,NslpCepGroups!$F:$F,L$1)</f>
        <v>0</v>
      </c>
      <c r="M31" s="1">
        <f>COUNTIFS(NslpCepGroups!$A:$A,$A31,NslpCepGroups!$F:$F,M$1)</f>
        <v>0</v>
      </c>
      <c r="N31" s="1">
        <f>COUNTIFS(NslpCepGroups!$A:$A,$A31,NslpCepGroups!$F:$F,N$1)</f>
        <v>0</v>
      </c>
      <c r="O31" s="1">
        <f>COUNTIFS(NslpCepGroups!$A:$A,$A31,NslpCepGroups!$F:$F,O$1)</f>
        <v>0</v>
      </c>
      <c r="P31" s="1">
        <f>COUNTIFS(NslpCepGroups!$A:$A,$A31,NslpCepGroups!$F:$F,P$1)</f>
        <v>0</v>
      </c>
      <c r="Q31" s="1">
        <f>COUNTIFS(NslpCepGroups!$A:$A,$A31,NslpCepGroups!$F:$F,Q$1)</f>
        <v>0</v>
      </c>
    </row>
    <row r="32" spans="1:17" x14ac:dyDescent="0.25">
      <c r="A32" s="1">
        <v>35</v>
      </c>
      <c r="B32" s="1" t="s">
        <v>6</v>
      </c>
      <c r="C32" s="1">
        <f>COUNTIFS(NslpCepGroups!$A:$A,$A32)</f>
        <v>3</v>
      </c>
      <c r="D32" s="1">
        <f>COUNTIFS(NslpCepGroups!$A:$A,$A32,NslpCepGroups!$E:$E,"Special Assistance - CEP")</f>
        <v>3</v>
      </c>
      <c r="E32" s="1" t="b">
        <f t="shared" si="6"/>
        <v>1</v>
      </c>
      <c r="F32" s="1" t="b">
        <f t="shared" si="1"/>
        <v>0</v>
      </c>
      <c r="G32" s="1" t="b">
        <f t="shared" si="2"/>
        <v>0</v>
      </c>
      <c r="H32" s="1" t="str">
        <f t="shared" si="3"/>
        <v>District-wide</v>
      </c>
      <c r="I32" s="1">
        <f>IF(E32,AVERAGEIFS(NslpCepGroups!$G:$G,NslpCepGroups!$A:$A,$A32),"")</f>
        <v>2023</v>
      </c>
      <c r="J32" s="1" t="str">
        <f t="shared" si="4"/>
        <v>2022 - 2023</v>
      </c>
      <c r="K32" s="1" t="str">
        <f t="shared" si="5"/>
        <v>2025 - 2026</v>
      </c>
      <c r="L32" s="1">
        <f>COUNTIFS(NslpCepGroups!$A:$A,$A32,NslpCepGroups!$F:$F,L$1)</f>
        <v>0</v>
      </c>
      <c r="M32" s="1">
        <f>COUNTIFS(NslpCepGroups!$A:$A,$A32,NslpCepGroups!$F:$F,M$1)</f>
        <v>3</v>
      </c>
      <c r="N32" s="1">
        <f>COUNTIFS(NslpCepGroups!$A:$A,$A32,NslpCepGroups!$F:$F,N$1)</f>
        <v>0</v>
      </c>
      <c r="O32" s="1">
        <f>COUNTIFS(NslpCepGroups!$A:$A,$A32,NslpCepGroups!$F:$F,O$1)</f>
        <v>0</v>
      </c>
      <c r="P32" s="1">
        <f>COUNTIFS(NslpCepGroups!$A:$A,$A32,NslpCepGroups!$F:$F,P$1)</f>
        <v>0</v>
      </c>
      <c r="Q32" s="1">
        <f>COUNTIFS(NslpCepGroups!$A:$A,$A32,NslpCepGroups!$F:$F,Q$1)</f>
        <v>0</v>
      </c>
    </row>
    <row r="33" spans="1:17" x14ac:dyDescent="0.25">
      <c r="A33" s="1">
        <v>36</v>
      </c>
      <c r="B33" s="1" t="s">
        <v>709</v>
      </c>
      <c r="C33" s="1">
        <f>COUNTIFS(NslpCepGroups!$A:$A,$A33)</f>
        <v>11</v>
      </c>
      <c r="D33" s="1">
        <f>COUNTIFS(NslpCepGroups!$A:$A,$A33,NslpCepGroups!$E:$E,"Special Assistance - CEP")</f>
        <v>3</v>
      </c>
      <c r="E33" s="1" t="b">
        <f t="shared" si="6"/>
        <v>0</v>
      </c>
      <c r="F33" s="1" t="b">
        <f t="shared" si="1"/>
        <v>0</v>
      </c>
      <c r="G33" s="1" t="b">
        <f t="shared" si="2"/>
        <v>1</v>
      </c>
      <c r="H33" s="1" t="str">
        <f t="shared" si="3"/>
        <v>Partial</v>
      </c>
      <c r="I33" s="1" t="str">
        <f>IF(E33,AVERAGEIFS(NslpCepGroups!$G:$G,NslpCepGroups!$A:$A,$A33),"")</f>
        <v/>
      </c>
      <c r="J33" s="1" t="str">
        <f t="shared" si="4"/>
        <v/>
      </c>
      <c r="K33" s="1" t="str">
        <f t="shared" si="5"/>
        <v/>
      </c>
      <c r="L33" s="1">
        <f>COUNTIFS(NslpCepGroups!$A:$A,$A33,NslpCepGroups!$F:$F,L$1)</f>
        <v>0</v>
      </c>
      <c r="M33" s="1">
        <f>COUNTIFS(NslpCepGroups!$A:$A,$A33,NslpCepGroups!$F:$F,M$1)</f>
        <v>3</v>
      </c>
      <c r="N33" s="1">
        <f>COUNTIFS(NslpCepGroups!$A:$A,$A33,NslpCepGroups!$F:$F,N$1)</f>
        <v>0</v>
      </c>
      <c r="O33" s="1">
        <f>COUNTIFS(NslpCepGroups!$A:$A,$A33,NslpCepGroups!$F:$F,O$1)</f>
        <v>0</v>
      </c>
      <c r="P33" s="1">
        <f>COUNTIFS(NslpCepGroups!$A:$A,$A33,NslpCepGroups!$F:$F,P$1)</f>
        <v>0</v>
      </c>
      <c r="Q33" s="1">
        <f>COUNTIFS(NslpCepGroups!$A:$A,$A33,NslpCepGroups!$F:$F,Q$1)</f>
        <v>0</v>
      </c>
    </row>
    <row r="34" spans="1:17" x14ac:dyDescent="0.25">
      <c r="A34" s="1">
        <v>37</v>
      </c>
      <c r="B34" s="1" t="s">
        <v>706</v>
      </c>
      <c r="C34" s="1">
        <f>COUNTIFS(NslpCepGroups!$A:$A,$A34)</f>
        <v>12</v>
      </c>
      <c r="D34" s="1">
        <f>COUNTIFS(NslpCepGroups!$A:$A,$A34,NslpCepGroups!$E:$E,"Special Assistance - CEP")</f>
        <v>12</v>
      </c>
      <c r="E34" s="1" t="b">
        <f t="shared" si="6"/>
        <v>1</v>
      </c>
      <c r="F34" s="1" t="b">
        <f t="shared" si="1"/>
        <v>0</v>
      </c>
      <c r="G34" s="1" t="b">
        <f t="shared" si="2"/>
        <v>0</v>
      </c>
      <c r="H34" s="1" t="str">
        <f t="shared" si="3"/>
        <v>District-wide</v>
      </c>
      <c r="I34" s="1">
        <f>IF(E34,AVERAGEIFS(NslpCepGroups!$G:$G,NslpCepGroups!$A:$A,$A34),"")</f>
        <v>2023</v>
      </c>
      <c r="J34" s="1" t="str">
        <f t="shared" si="4"/>
        <v>2022 - 2023</v>
      </c>
      <c r="K34" s="1" t="str">
        <f t="shared" si="5"/>
        <v>2025 - 2026</v>
      </c>
      <c r="L34" s="1">
        <f>COUNTIFS(NslpCepGroups!$A:$A,$A34,NslpCepGroups!$F:$F,L$1)</f>
        <v>0</v>
      </c>
      <c r="M34" s="1">
        <f>COUNTIFS(NslpCepGroups!$A:$A,$A34,NslpCepGroups!$F:$F,M$1)</f>
        <v>12</v>
      </c>
      <c r="N34" s="1">
        <f>COUNTIFS(NslpCepGroups!$A:$A,$A34,NslpCepGroups!$F:$F,N$1)</f>
        <v>0</v>
      </c>
      <c r="O34" s="1">
        <f>COUNTIFS(NslpCepGroups!$A:$A,$A34,NslpCepGroups!$F:$F,O$1)</f>
        <v>0</v>
      </c>
      <c r="P34" s="1">
        <f>COUNTIFS(NslpCepGroups!$A:$A,$A34,NslpCepGroups!$F:$F,P$1)</f>
        <v>0</v>
      </c>
      <c r="Q34" s="1">
        <f>COUNTIFS(NslpCepGroups!$A:$A,$A34,NslpCepGroups!$F:$F,Q$1)</f>
        <v>0</v>
      </c>
    </row>
    <row r="35" spans="1:17" x14ac:dyDescent="0.25">
      <c r="A35" s="1">
        <v>39</v>
      </c>
      <c r="B35" s="1" t="s">
        <v>704</v>
      </c>
      <c r="C35" s="1">
        <f>COUNTIFS(NslpCepGroups!$A:$A,$A35)</f>
        <v>3</v>
      </c>
      <c r="D35" s="1">
        <f>COUNTIFS(NslpCepGroups!$A:$A,$A35,NslpCepGroups!$E:$E,"Special Assistance - CEP")</f>
        <v>2</v>
      </c>
      <c r="E35" s="1" t="b">
        <f t="shared" si="6"/>
        <v>0</v>
      </c>
      <c r="F35" s="1" t="b">
        <f t="shared" si="1"/>
        <v>0</v>
      </c>
      <c r="G35" s="1" t="b">
        <f t="shared" si="2"/>
        <v>1</v>
      </c>
      <c r="H35" s="1" t="str">
        <f t="shared" si="3"/>
        <v>Partial</v>
      </c>
      <c r="I35" s="1" t="str">
        <f>IF(E35,AVERAGEIFS(NslpCepGroups!$G:$G,NslpCepGroups!$A:$A,$A35),"")</f>
        <v/>
      </c>
      <c r="J35" s="1" t="str">
        <f t="shared" si="4"/>
        <v/>
      </c>
      <c r="K35" s="1" t="str">
        <f t="shared" si="5"/>
        <v/>
      </c>
      <c r="L35" s="1">
        <f>COUNTIFS(NslpCepGroups!$A:$A,$A35,NslpCepGroups!$F:$F,L$1)</f>
        <v>0</v>
      </c>
      <c r="M35" s="1">
        <f>COUNTIFS(NslpCepGroups!$A:$A,$A35,NslpCepGroups!$F:$F,M$1)</f>
        <v>0</v>
      </c>
      <c r="N35" s="1">
        <f>COUNTIFS(NslpCepGroups!$A:$A,$A35,NslpCepGroups!$F:$F,N$1)</f>
        <v>0</v>
      </c>
      <c r="O35" s="1">
        <f>COUNTIFS(NslpCepGroups!$A:$A,$A35,NslpCepGroups!$F:$F,O$1)</f>
        <v>0</v>
      </c>
      <c r="P35" s="1">
        <f>COUNTIFS(NslpCepGroups!$A:$A,$A35,NslpCepGroups!$F:$F,P$1)</f>
        <v>0</v>
      </c>
      <c r="Q35" s="1">
        <f>COUNTIFS(NslpCepGroups!$A:$A,$A35,NslpCepGroups!$F:$F,Q$1)</f>
        <v>0</v>
      </c>
    </row>
    <row r="36" spans="1:17" x14ac:dyDescent="0.25">
      <c r="A36" s="1">
        <v>46</v>
      </c>
      <c r="B36" s="1" t="s">
        <v>703</v>
      </c>
      <c r="C36" s="1">
        <f>COUNTIFS(NslpCepGroups!$A:$A,$A36)</f>
        <v>1</v>
      </c>
      <c r="D36" s="1">
        <f>COUNTIFS(NslpCepGroups!$A:$A,$A36,NslpCepGroups!$E:$E,"Special Assistance - CEP")</f>
        <v>1</v>
      </c>
      <c r="E36" s="1" t="b">
        <f t="shared" si="6"/>
        <v>0</v>
      </c>
      <c r="F36" s="1" t="b">
        <f t="shared" si="1"/>
        <v>1</v>
      </c>
      <c r="G36" s="1" t="b">
        <f t="shared" si="2"/>
        <v>0</v>
      </c>
      <c r="H36" s="1" t="str">
        <f t="shared" si="3"/>
        <v>District (grouped or indiv. sites)</v>
      </c>
      <c r="I36" s="1" t="str">
        <f>IF(E36,AVERAGEIFS(NslpCepGroups!$G:$G,NslpCepGroups!$A:$A,$A36),"")</f>
        <v/>
      </c>
      <c r="J36" s="1" t="str">
        <f t="shared" si="4"/>
        <v/>
      </c>
      <c r="K36" s="1" t="str">
        <f t="shared" si="5"/>
        <v/>
      </c>
      <c r="L36" s="1">
        <f>COUNTIFS(NslpCepGroups!$A:$A,$A36,NslpCepGroups!$F:$F,L$1)</f>
        <v>0</v>
      </c>
      <c r="M36" s="1">
        <f>COUNTIFS(NslpCepGroups!$A:$A,$A36,NslpCepGroups!$F:$F,M$1)</f>
        <v>0</v>
      </c>
      <c r="N36" s="1">
        <f>COUNTIFS(NslpCepGroups!$A:$A,$A36,NslpCepGroups!$F:$F,N$1)</f>
        <v>0</v>
      </c>
      <c r="O36" s="1">
        <f>COUNTIFS(NslpCepGroups!$A:$A,$A36,NslpCepGroups!$F:$F,O$1)</f>
        <v>0</v>
      </c>
      <c r="P36" s="1">
        <f>COUNTIFS(NslpCepGroups!$A:$A,$A36,NslpCepGroups!$F:$F,P$1)</f>
        <v>0</v>
      </c>
      <c r="Q36" s="1">
        <f>COUNTIFS(NslpCepGroups!$A:$A,$A36,NslpCepGroups!$F:$F,Q$1)</f>
        <v>0</v>
      </c>
    </row>
    <row r="37" spans="1:17" x14ac:dyDescent="0.25">
      <c r="A37" s="1">
        <v>42</v>
      </c>
      <c r="B37" s="1" t="s">
        <v>701</v>
      </c>
      <c r="C37" s="1">
        <f>COUNTIFS(NslpCepGroups!$A:$A,$A37)</f>
        <v>5</v>
      </c>
      <c r="D37" s="1">
        <f>COUNTIFS(NslpCepGroups!$A:$A,$A37,NslpCepGroups!$E:$E,"Special Assistance - CEP")</f>
        <v>0</v>
      </c>
      <c r="E37" s="1" t="b">
        <f t="shared" si="6"/>
        <v>0</v>
      </c>
      <c r="F37" s="1" t="b">
        <f t="shared" si="1"/>
        <v>0</v>
      </c>
      <c r="G37" s="1" t="b">
        <f t="shared" si="2"/>
        <v>0</v>
      </c>
      <c r="H37" s="1" t="str">
        <f t="shared" si="3"/>
        <v>Not participating</v>
      </c>
      <c r="I37" s="1" t="str">
        <f>IF(E37,AVERAGEIFS(NslpCepGroups!$G:$G,NslpCepGroups!$A:$A,$A37),"")</f>
        <v/>
      </c>
      <c r="J37" s="1" t="str">
        <f t="shared" si="4"/>
        <v/>
      </c>
      <c r="K37" s="1" t="str">
        <f t="shared" si="5"/>
        <v/>
      </c>
      <c r="L37" s="1">
        <f>COUNTIFS(NslpCepGroups!$A:$A,$A37,NslpCepGroups!$F:$F,L$1)</f>
        <v>0</v>
      </c>
      <c r="M37" s="1">
        <f>COUNTIFS(NslpCepGroups!$A:$A,$A37,NslpCepGroups!$F:$F,M$1)</f>
        <v>0</v>
      </c>
      <c r="N37" s="1">
        <f>COUNTIFS(NslpCepGroups!$A:$A,$A37,NslpCepGroups!$F:$F,N$1)</f>
        <v>0</v>
      </c>
      <c r="O37" s="1">
        <f>COUNTIFS(NslpCepGroups!$A:$A,$A37,NslpCepGroups!$F:$F,O$1)</f>
        <v>0</v>
      </c>
      <c r="P37" s="1">
        <f>COUNTIFS(NslpCepGroups!$A:$A,$A37,NslpCepGroups!$F:$F,P$1)</f>
        <v>0</v>
      </c>
      <c r="Q37" s="1">
        <f>COUNTIFS(NslpCepGroups!$A:$A,$A37,NslpCepGroups!$F:$F,Q$1)</f>
        <v>0</v>
      </c>
    </row>
    <row r="38" spans="1:17" x14ac:dyDescent="0.25">
      <c r="A38" s="1">
        <v>44</v>
      </c>
      <c r="B38" s="1" t="s">
        <v>699</v>
      </c>
      <c r="C38" s="1">
        <f>COUNTIFS(NslpCepGroups!$A:$A,$A38)</f>
        <v>7</v>
      </c>
      <c r="D38" s="1">
        <f>COUNTIFS(NslpCepGroups!$A:$A,$A38,NslpCepGroups!$E:$E,"Special Assistance - CEP")</f>
        <v>5</v>
      </c>
      <c r="E38" s="1" t="b">
        <f t="shared" si="6"/>
        <v>0</v>
      </c>
      <c r="F38" s="1" t="b">
        <f t="shared" si="1"/>
        <v>0</v>
      </c>
      <c r="G38" s="1" t="b">
        <f t="shared" si="2"/>
        <v>1</v>
      </c>
      <c r="H38" s="1" t="str">
        <f t="shared" si="3"/>
        <v>Partial</v>
      </c>
      <c r="I38" s="1" t="str">
        <f>IF(E38,AVERAGEIFS(NslpCepGroups!$G:$G,NslpCepGroups!$A:$A,$A38),"")</f>
        <v/>
      </c>
      <c r="J38" s="1" t="str">
        <f t="shared" si="4"/>
        <v/>
      </c>
      <c r="K38" s="1" t="str">
        <f t="shared" si="5"/>
        <v/>
      </c>
      <c r="L38" s="1">
        <f>COUNTIFS(NslpCepGroups!$A:$A,$A38,NslpCepGroups!$F:$F,L$1)</f>
        <v>0</v>
      </c>
      <c r="M38" s="1">
        <f>COUNTIFS(NslpCepGroups!$A:$A,$A38,NslpCepGroups!$F:$F,M$1)</f>
        <v>5</v>
      </c>
      <c r="N38" s="1">
        <f>COUNTIFS(NslpCepGroups!$A:$A,$A38,NslpCepGroups!$F:$F,N$1)</f>
        <v>0</v>
      </c>
      <c r="O38" s="1">
        <f>COUNTIFS(NslpCepGroups!$A:$A,$A38,NslpCepGroups!$F:$F,O$1)</f>
        <v>0</v>
      </c>
      <c r="P38" s="1">
        <f>COUNTIFS(NslpCepGroups!$A:$A,$A38,NslpCepGroups!$F:$F,P$1)</f>
        <v>0</v>
      </c>
      <c r="Q38" s="1">
        <f>COUNTIFS(NslpCepGroups!$A:$A,$A38,NslpCepGroups!$F:$F,Q$1)</f>
        <v>0</v>
      </c>
    </row>
    <row r="39" spans="1:17" x14ac:dyDescent="0.25">
      <c r="A39" s="1">
        <v>45</v>
      </c>
      <c r="B39" s="1" t="s">
        <v>698</v>
      </c>
      <c r="C39" s="1">
        <f>COUNTIFS(NslpCepGroups!$A:$A,$A39)</f>
        <v>8</v>
      </c>
      <c r="D39" s="1">
        <f>COUNTIFS(NslpCepGroups!$A:$A,$A39,NslpCepGroups!$E:$E,"Special Assistance - CEP")</f>
        <v>8</v>
      </c>
      <c r="E39" s="1" t="b">
        <f t="shared" si="6"/>
        <v>1</v>
      </c>
      <c r="F39" s="1" t="b">
        <f t="shared" si="1"/>
        <v>0</v>
      </c>
      <c r="G39" s="1" t="b">
        <f t="shared" si="2"/>
        <v>0</v>
      </c>
      <c r="H39" s="1" t="str">
        <f t="shared" si="3"/>
        <v>District-wide</v>
      </c>
      <c r="I39" s="1">
        <f>IF(E39,AVERAGEIFS(NslpCepGroups!$G:$G,NslpCepGroups!$A:$A,$A39),"")</f>
        <v>2021</v>
      </c>
      <c r="J39" s="1" t="str">
        <f t="shared" si="4"/>
        <v>2020 - 2021</v>
      </c>
      <c r="K39" s="1" t="str">
        <f t="shared" si="5"/>
        <v>2023 - 2024</v>
      </c>
      <c r="L39" s="1">
        <f>COUNTIFS(NslpCepGroups!$A:$A,$A39,NslpCepGroups!$F:$F,L$1)</f>
        <v>8</v>
      </c>
      <c r="M39" s="1">
        <f>COUNTIFS(NslpCepGroups!$A:$A,$A39,NslpCepGroups!$F:$F,M$1)</f>
        <v>0</v>
      </c>
      <c r="N39" s="1">
        <f>COUNTIFS(NslpCepGroups!$A:$A,$A39,NslpCepGroups!$F:$F,N$1)</f>
        <v>0</v>
      </c>
      <c r="O39" s="1">
        <f>COUNTIFS(NslpCepGroups!$A:$A,$A39,NslpCepGroups!$F:$F,O$1)</f>
        <v>0</v>
      </c>
      <c r="P39" s="1">
        <f>COUNTIFS(NslpCepGroups!$A:$A,$A39,NslpCepGroups!$F:$F,P$1)</f>
        <v>0</v>
      </c>
      <c r="Q39" s="1">
        <f>COUNTIFS(NslpCepGroups!$A:$A,$A39,NslpCepGroups!$F:$F,Q$1)</f>
        <v>0</v>
      </c>
    </row>
    <row r="40" spans="1:17" x14ac:dyDescent="0.25">
      <c r="A40" s="1">
        <v>47</v>
      </c>
      <c r="B40" s="1" t="s">
        <v>696</v>
      </c>
      <c r="C40" s="1">
        <f>COUNTIFS(NslpCepGroups!$A:$A,$A40)</f>
        <v>2</v>
      </c>
      <c r="D40" s="1">
        <f>COUNTIFS(NslpCepGroups!$A:$A,$A40,NslpCepGroups!$E:$E,"Special Assistance - CEP")</f>
        <v>0</v>
      </c>
      <c r="E40" s="1" t="b">
        <f t="shared" si="6"/>
        <v>0</v>
      </c>
      <c r="F40" s="1" t="b">
        <f t="shared" si="1"/>
        <v>0</v>
      </c>
      <c r="G40" s="1" t="b">
        <f t="shared" si="2"/>
        <v>0</v>
      </c>
      <c r="H40" s="1" t="str">
        <f t="shared" si="3"/>
        <v>Not participating</v>
      </c>
      <c r="I40" s="1" t="str">
        <f>IF(E40,AVERAGEIFS(NslpCepGroups!$G:$G,NslpCepGroups!$A:$A,$A40),"")</f>
        <v/>
      </c>
      <c r="J40" s="1" t="str">
        <f t="shared" si="4"/>
        <v/>
      </c>
      <c r="K40" s="1" t="str">
        <f t="shared" si="5"/>
        <v/>
      </c>
      <c r="L40" s="1">
        <f>COUNTIFS(NslpCepGroups!$A:$A,$A40,NslpCepGroups!$F:$F,L$1)</f>
        <v>0</v>
      </c>
      <c r="M40" s="1">
        <f>COUNTIFS(NslpCepGroups!$A:$A,$A40,NslpCepGroups!$F:$F,M$1)</f>
        <v>0</v>
      </c>
      <c r="N40" s="1">
        <f>COUNTIFS(NslpCepGroups!$A:$A,$A40,NslpCepGroups!$F:$F,N$1)</f>
        <v>0</v>
      </c>
      <c r="O40" s="1">
        <f>COUNTIFS(NslpCepGroups!$A:$A,$A40,NslpCepGroups!$F:$F,O$1)</f>
        <v>0</v>
      </c>
      <c r="P40" s="1">
        <f>COUNTIFS(NslpCepGroups!$A:$A,$A40,NslpCepGroups!$F:$F,P$1)</f>
        <v>0</v>
      </c>
      <c r="Q40" s="1">
        <f>COUNTIFS(NslpCepGroups!$A:$A,$A40,NslpCepGroups!$F:$F,Q$1)</f>
        <v>0</v>
      </c>
    </row>
    <row r="41" spans="1:17" x14ac:dyDescent="0.25">
      <c r="A41" s="1">
        <v>48</v>
      </c>
      <c r="B41" s="1" t="s">
        <v>694</v>
      </c>
      <c r="C41" s="1">
        <f>COUNTIFS(NslpCepGroups!$A:$A,$A41)</f>
        <v>3</v>
      </c>
      <c r="D41" s="1">
        <f>COUNTIFS(NslpCepGroups!$A:$A,$A41,NslpCepGroups!$E:$E,"Special Assistance - CEP")</f>
        <v>0</v>
      </c>
      <c r="E41" s="1" t="b">
        <f t="shared" si="6"/>
        <v>0</v>
      </c>
      <c r="F41" s="1" t="b">
        <f t="shared" si="1"/>
        <v>0</v>
      </c>
      <c r="G41" s="1" t="b">
        <f t="shared" si="2"/>
        <v>0</v>
      </c>
      <c r="H41" s="1" t="str">
        <f t="shared" si="3"/>
        <v>Not participating</v>
      </c>
      <c r="I41" s="1" t="str">
        <f>IF(E41,AVERAGEIFS(NslpCepGroups!$G:$G,NslpCepGroups!$A:$A,$A41),"")</f>
        <v/>
      </c>
      <c r="J41" s="1" t="str">
        <f t="shared" si="4"/>
        <v/>
      </c>
      <c r="K41" s="1" t="str">
        <f t="shared" si="5"/>
        <v/>
      </c>
      <c r="L41" s="1">
        <f>COUNTIFS(NslpCepGroups!$A:$A,$A41,NslpCepGroups!$F:$F,L$1)</f>
        <v>0</v>
      </c>
      <c r="M41" s="1">
        <f>COUNTIFS(NslpCepGroups!$A:$A,$A41,NslpCepGroups!$F:$F,M$1)</f>
        <v>0</v>
      </c>
      <c r="N41" s="1">
        <f>COUNTIFS(NslpCepGroups!$A:$A,$A41,NslpCepGroups!$F:$F,N$1)</f>
        <v>0</v>
      </c>
      <c r="O41" s="1">
        <f>COUNTIFS(NslpCepGroups!$A:$A,$A41,NslpCepGroups!$F:$F,O$1)</f>
        <v>0</v>
      </c>
      <c r="P41" s="1">
        <f>COUNTIFS(NslpCepGroups!$A:$A,$A41,NslpCepGroups!$F:$F,P$1)</f>
        <v>0</v>
      </c>
      <c r="Q41" s="1">
        <f>COUNTIFS(NslpCepGroups!$A:$A,$A41,NslpCepGroups!$F:$F,Q$1)</f>
        <v>0</v>
      </c>
    </row>
    <row r="42" spans="1:17" x14ac:dyDescent="0.25">
      <c r="A42" s="1">
        <v>51</v>
      </c>
      <c r="B42" s="1" t="s">
        <v>692</v>
      </c>
      <c r="C42" s="1">
        <f>COUNTIFS(NslpCepGroups!$A:$A,$A42)</f>
        <v>6</v>
      </c>
      <c r="D42" s="1">
        <f>COUNTIFS(NslpCepGroups!$A:$A,$A42,NslpCepGroups!$E:$E,"Special Assistance - CEP")</f>
        <v>6</v>
      </c>
      <c r="E42" s="1" t="b">
        <f t="shared" si="6"/>
        <v>1</v>
      </c>
      <c r="F42" s="1" t="b">
        <f t="shared" si="1"/>
        <v>0</v>
      </c>
      <c r="G42" s="1" t="b">
        <f t="shared" si="2"/>
        <v>0</v>
      </c>
      <c r="H42" s="1" t="str">
        <f t="shared" si="3"/>
        <v>District-wide</v>
      </c>
      <c r="I42" s="1">
        <f>IF(E42,AVERAGEIFS(NslpCepGroups!$G:$G,NslpCepGroups!$A:$A,$A42),"")</f>
        <v>2023</v>
      </c>
      <c r="J42" s="1" t="str">
        <f t="shared" si="4"/>
        <v>2022 - 2023</v>
      </c>
      <c r="K42" s="1" t="str">
        <f t="shared" si="5"/>
        <v>2025 - 2026</v>
      </c>
      <c r="L42" s="1">
        <f>COUNTIFS(NslpCepGroups!$A:$A,$A42,NslpCepGroups!$F:$F,L$1)</f>
        <v>0</v>
      </c>
      <c r="M42" s="1">
        <f>COUNTIFS(NslpCepGroups!$A:$A,$A42,NslpCepGroups!$F:$F,M$1)</f>
        <v>6</v>
      </c>
      <c r="N42" s="1">
        <f>COUNTIFS(NslpCepGroups!$A:$A,$A42,NslpCepGroups!$F:$F,N$1)</f>
        <v>0</v>
      </c>
      <c r="O42" s="1">
        <f>COUNTIFS(NslpCepGroups!$A:$A,$A42,NslpCepGroups!$F:$F,O$1)</f>
        <v>0</v>
      </c>
      <c r="P42" s="1">
        <f>COUNTIFS(NslpCepGroups!$A:$A,$A42,NslpCepGroups!$F:$F,P$1)</f>
        <v>0</v>
      </c>
      <c r="Q42" s="1">
        <f>COUNTIFS(NslpCepGroups!$A:$A,$A42,NslpCepGroups!$F:$F,Q$1)</f>
        <v>0</v>
      </c>
    </row>
    <row r="43" spans="1:17" x14ac:dyDescent="0.25">
      <c r="A43" s="1">
        <v>52</v>
      </c>
      <c r="B43" s="1" t="s">
        <v>690</v>
      </c>
      <c r="C43" s="1">
        <f>COUNTIFS(NslpCepGroups!$A:$A,$A43)</f>
        <v>9</v>
      </c>
      <c r="D43" s="1">
        <f>COUNTIFS(NslpCepGroups!$A:$A,$A43,NslpCepGroups!$E:$E,"Special Assistance - CEP")</f>
        <v>9</v>
      </c>
      <c r="E43" s="1" t="b">
        <f t="shared" si="6"/>
        <v>0</v>
      </c>
      <c r="F43" s="1" t="b">
        <f t="shared" si="1"/>
        <v>1</v>
      </c>
      <c r="G43" s="1" t="b">
        <f t="shared" si="2"/>
        <v>0</v>
      </c>
      <c r="H43" s="1" t="str">
        <f t="shared" si="3"/>
        <v>District (grouped or indiv. sites)</v>
      </c>
      <c r="I43" s="1" t="str">
        <f>IF(E43,AVERAGEIFS(NslpCepGroups!$G:$G,NslpCepGroups!$A:$A,$A43),"")</f>
        <v/>
      </c>
      <c r="J43" s="1" t="str">
        <f t="shared" si="4"/>
        <v/>
      </c>
      <c r="K43" s="1" t="str">
        <f t="shared" si="5"/>
        <v/>
      </c>
      <c r="L43" s="1">
        <f>COUNTIFS(NslpCepGroups!$A:$A,$A43,NslpCepGroups!$F:$F,L$1)</f>
        <v>0</v>
      </c>
      <c r="M43" s="1">
        <f>COUNTIFS(NslpCepGroups!$A:$A,$A43,NslpCepGroups!$F:$F,M$1)</f>
        <v>5</v>
      </c>
      <c r="N43" s="1">
        <f>COUNTIFS(NslpCepGroups!$A:$A,$A43,NslpCepGroups!$F:$F,N$1)</f>
        <v>4</v>
      </c>
      <c r="O43" s="1">
        <f>COUNTIFS(NslpCepGroups!$A:$A,$A43,NslpCepGroups!$F:$F,O$1)</f>
        <v>0</v>
      </c>
      <c r="P43" s="1">
        <f>COUNTIFS(NslpCepGroups!$A:$A,$A43,NslpCepGroups!$F:$F,P$1)</f>
        <v>0</v>
      </c>
      <c r="Q43" s="1">
        <f>COUNTIFS(NslpCepGroups!$A:$A,$A43,NslpCepGroups!$F:$F,Q$1)</f>
        <v>0</v>
      </c>
    </row>
    <row r="44" spans="1:17" x14ac:dyDescent="0.25">
      <c r="A44" s="1">
        <v>54</v>
      </c>
      <c r="B44" s="1" t="s">
        <v>688</v>
      </c>
      <c r="C44" s="1">
        <f>COUNTIFS(NslpCepGroups!$A:$A,$A44)</f>
        <v>3</v>
      </c>
      <c r="D44" s="1">
        <f>COUNTIFS(NslpCepGroups!$A:$A,$A44,NslpCepGroups!$E:$E,"Special Assistance - CEP")</f>
        <v>3</v>
      </c>
      <c r="E44" s="1" t="b">
        <f t="shared" si="6"/>
        <v>1</v>
      </c>
      <c r="F44" s="1" t="b">
        <f t="shared" si="1"/>
        <v>0</v>
      </c>
      <c r="G44" s="1" t="b">
        <f t="shared" si="2"/>
        <v>0</v>
      </c>
      <c r="H44" s="1" t="str">
        <f t="shared" si="3"/>
        <v>District-wide</v>
      </c>
      <c r="I44" s="1">
        <f>IF(E44,AVERAGEIFS(NslpCepGroups!$G:$G,NslpCepGroups!$A:$A,$A44),"")</f>
        <v>2020</v>
      </c>
      <c r="J44" s="1" t="str">
        <f t="shared" si="4"/>
        <v>2019 - 2020</v>
      </c>
      <c r="K44" s="1" t="str">
        <f t="shared" si="5"/>
        <v>2022 - 2023</v>
      </c>
      <c r="L44" s="1">
        <f>COUNTIFS(NslpCepGroups!$A:$A,$A44,NslpCepGroups!$F:$F,L$1)</f>
        <v>3</v>
      </c>
      <c r="M44" s="1">
        <f>COUNTIFS(NslpCepGroups!$A:$A,$A44,NslpCepGroups!$F:$F,M$1)</f>
        <v>0</v>
      </c>
      <c r="N44" s="1">
        <f>COUNTIFS(NslpCepGroups!$A:$A,$A44,NslpCepGroups!$F:$F,N$1)</f>
        <v>0</v>
      </c>
      <c r="O44" s="1">
        <f>COUNTIFS(NslpCepGroups!$A:$A,$A44,NslpCepGroups!$F:$F,O$1)</f>
        <v>0</v>
      </c>
      <c r="P44" s="1">
        <f>COUNTIFS(NslpCepGroups!$A:$A,$A44,NslpCepGroups!$F:$F,P$1)</f>
        <v>0</v>
      </c>
      <c r="Q44" s="1">
        <f>COUNTIFS(NslpCepGroups!$A:$A,$A44,NslpCepGroups!$F:$F,Q$1)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C8B1-AD34-44CA-9B52-EE804366628B}">
  <dimension ref="A1:B1"/>
  <sheetViews>
    <sheetView workbookViewId="0">
      <selection activeCell="B1" sqref="B1"/>
    </sheetView>
  </sheetViews>
  <sheetFormatPr defaultRowHeight="15" x14ac:dyDescent="0.25"/>
  <sheetData>
    <row r="1" spans="1:2" x14ac:dyDescent="0.25">
      <c r="A1" t="s">
        <v>789</v>
      </c>
      <c r="B1">
        <v>2023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8EA0-024D-44DC-94DD-F320CA492723}">
  <dimension ref="A1:E468"/>
  <sheetViews>
    <sheetView workbookViewId="0">
      <selection activeCell="J15" sqref="J15"/>
    </sheetView>
  </sheetViews>
  <sheetFormatPr defaultColWidth="9.140625" defaultRowHeight="15" x14ac:dyDescent="0.25"/>
  <cols>
    <col min="1" max="1" width="9.140625" style="1"/>
    <col min="2" max="2" width="46.7109375" style="1" bestFit="1" customWidth="1"/>
    <col min="3" max="16384" width="9.140625" style="1"/>
  </cols>
  <sheetData>
    <row r="1" spans="1:5" x14ac:dyDescent="0.25">
      <c r="A1" s="1" t="s">
        <v>574</v>
      </c>
      <c r="B1" s="1" t="s">
        <v>573</v>
      </c>
      <c r="C1" s="1" t="s">
        <v>572</v>
      </c>
      <c r="D1" s="1" t="s">
        <v>571</v>
      </c>
      <c r="E1" s="1" t="s">
        <v>684</v>
      </c>
    </row>
    <row r="2" spans="1:5" x14ac:dyDescent="0.25">
      <c r="A2" s="1">
        <v>30010</v>
      </c>
      <c r="B2" s="1" t="s">
        <v>570</v>
      </c>
      <c r="C2" s="1">
        <v>8</v>
      </c>
      <c r="D2" s="1">
        <v>13</v>
      </c>
      <c r="E2" s="1">
        <f>COUNTIFS('SFA-School Level'!$C:$C,$A2)</f>
        <v>1</v>
      </c>
    </row>
    <row r="3" spans="1:5" x14ac:dyDescent="0.25">
      <c r="A3" s="1">
        <v>30020</v>
      </c>
      <c r="B3" s="1" t="s">
        <v>569</v>
      </c>
      <c r="C3" s="1">
        <v>5</v>
      </c>
      <c r="D3" s="1">
        <v>10</v>
      </c>
      <c r="E3" s="1">
        <f>COUNTIFS('SFA-School Level'!$C:$C,$A3)</f>
        <v>1</v>
      </c>
    </row>
    <row r="4" spans="1:5" x14ac:dyDescent="0.25">
      <c r="A4" s="1">
        <v>30030</v>
      </c>
      <c r="B4" s="1" t="s">
        <v>568</v>
      </c>
      <c r="C4" s="1">
        <v>34</v>
      </c>
      <c r="D4" s="1">
        <v>34</v>
      </c>
      <c r="E4" s="1">
        <f>COUNTIFS('SFA-School Level'!$C:$C,$A4)</f>
        <v>1</v>
      </c>
    </row>
    <row r="5" spans="1:5" x14ac:dyDescent="0.25">
      <c r="A5" s="1">
        <v>30040</v>
      </c>
      <c r="B5" s="1" t="s">
        <v>567</v>
      </c>
      <c r="C5" s="1">
        <v>52</v>
      </c>
      <c r="D5" s="1">
        <v>62</v>
      </c>
      <c r="E5" s="1">
        <f>COUNTIFS('SFA-School Level'!$C:$C,$A5)</f>
        <v>1</v>
      </c>
    </row>
    <row r="6" spans="1:5" x14ac:dyDescent="0.25">
      <c r="A6" s="1">
        <v>30050</v>
      </c>
      <c r="B6" s="1" t="s">
        <v>566</v>
      </c>
      <c r="C6" s="1">
        <v>14</v>
      </c>
      <c r="D6" s="1">
        <v>20</v>
      </c>
      <c r="E6" s="1">
        <f>COUNTIFS('SFA-School Level'!$C:$C,$A6)</f>
        <v>1</v>
      </c>
    </row>
    <row r="7" spans="1:5" x14ac:dyDescent="0.25">
      <c r="A7" s="1">
        <v>30060</v>
      </c>
      <c r="B7" s="1" t="s">
        <v>565</v>
      </c>
      <c r="C7" s="1">
        <v>124</v>
      </c>
      <c r="D7" s="1">
        <v>181</v>
      </c>
      <c r="E7" s="1">
        <f>COUNTIFS('SFA-School Level'!$C:$C,$A7)</f>
        <v>1</v>
      </c>
    </row>
    <row r="8" spans="1:5" x14ac:dyDescent="0.25">
      <c r="A8" s="1">
        <v>30070</v>
      </c>
      <c r="B8" s="1" t="s">
        <v>564</v>
      </c>
      <c r="C8" s="1">
        <v>32</v>
      </c>
      <c r="D8" s="1">
        <v>32</v>
      </c>
      <c r="E8" s="1">
        <f>COUNTIFS('SFA-School Level'!$C:$C,$A8)</f>
        <v>1</v>
      </c>
    </row>
    <row r="9" spans="1:5" x14ac:dyDescent="0.25">
      <c r="A9" s="1">
        <v>38010</v>
      </c>
      <c r="B9" s="1" t="s">
        <v>563</v>
      </c>
      <c r="C9" s="1">
        <v>19</v>
      </c>
      <c r="D9" s="1">
        <v>36</v>
      </c>
      <c r="E9" s="1">
        <f>COUNTIFS('SFA-School Level'!$C:$C,$A9)</f>
        <v>1</v>
      </c>
    </row>
    <row r="10" spans="1:5" x14ac:dyDescent="0.25">
      <c r="A10" s="1">
        <v>50010</v>
      </c>
      <c r="B10" s="1" t="s">
        <v>10</v>
      </c>
      <c r="C10" s="1">
        <v>116</v>
      </c>
      <c r="D10" s="1">
        <v>286</v>
      </c>
      <c r="E10" s="1">
        <f>COUNTIFS('SFA-School Level'!$C:$C,$A10)</f>
        <v>1</v>
      </c>
    </row>
    <row r="11" spans="1:5" x14ac:dyDescent="0.25">
      <c r="A11" s="1">
        <v>50020</v>
      </c>
      <c r="B11" s="1" t="s">
        <v>11</v>
      </c>
      <c r="C11" s="1">
        <v>162</v>
      </c>
      <c r="D11" s="1">
        <v>275</v>
      </c>
      <c r="E11" s="1">
        <f>COUNTIFS('SFA-School Level'!$C:$C,$A11)</f>
        <v>1</v>
      </c>
    </row>
    <row r="12" spans="1:5" x14ac:dyDescent="0.25">
      <c r="A12" s="1">
        <v>50030</v>
      </c>
      <c r="B12" s="1" t="s">
        <v>12</v>
      </c>
      <c r="C12" s="1">
        <v>124</v>
      </c>
      <c r="D12" s="1">
        <v>356</v>
      </c>
      <c r="E12" s="1">
        <f>COUNTIFS('SFA-School Level'!$C:$C,$A12)</f>
        <v>1</v>
      </c>
    </row>
    <row r="13" spans="1:5" x14ac:dyDescent="0.25">
      <c r="A13" s="1">
        <v>50050</v>
      </c>
      <c r="B13" s="1" t="s">
        <v>13</v>
      </c>
      <c r="C13" s="1">
        <v>472</v>
      </c>
      <c r="D13" s="1">
        <v>1294</v>
      </c>
      <c r="E13" s="1">
        <f>COUNTIFS('SFA-School Level'!$C:$C,$A13)</f>
        <v>1</v>
      </c>
    </row>
    <row r="14" spans="1:5" x14ac:dyDescent="0.25">
      <c r="A14" s="1">
        <v>50060</v>
      </c>
      <c r="B14" s="1" t="s">
        <v>14</v>
      </c>
      <c r="C14" s="1">
        <v>106</v>
      </c>
      <c r="D14" s="2">
        <v>284</v>
      </c>
      <c r="E14" s="1">
        <f>COUNTIFS('SFA-School Level'!$C:$C,$A14)</f>
        <v>1</v>
      </c>
    </row>
    <row r="15" spans="1:5" x14ac:dyDescent="0.25">
      <c r="A15" s="1">
        <v>50070</v>
      </c>
      <c r="B15" s="1" t="s">
        <v>15</v>
      </c>
      <c r="C15" s="1">
        <v>30</v>
      </c>
      <c r="D15" s="1">
        <v>220</v>
      </c>
      <c r="E15" s="1">
        <f>COUNTIFS('SFA-School Level'!$C:$C,$A15)</f>
        <v>1</v>
      </c>
    </row>
    <row r="16" spans="1:5" x14ac:dyDescent="0.25">
      <c r="A16" s="1">
        <v>50080</v>
      </c>
      <c r="B16" s="1" t="s">
        <v>16</v>
      </c>
      <c r="C16" s="1">
        <v>117</v>
      </c>
      <c r="D16" s="1">
        <v>417</v>
      </c>
      <c r="E16" s="1">
        <f>COUNTIFS('SFA-School Level'!$C:$C,$A16)</f>
        <v>1</v>
      </c>
    </row>
    <row r="17" spans="1:5" x14ac:dyDescent="0.25">
      <c r="A17" s="1">
        <v>50100</v>
      </c>
      <c r="B17" s="1" t="s">
        <v>17</v>
      </c>
      <c r="C17" s="1">
        <v>182</v>
      </c>
      <c r="D17" s="1">
        <v>386</v>
      </c>
      <c r="E17" s="1">
        <f>COUNTIFS('SFA-School Level'!$C:$C,$A17)</f>
        <v>1</v>
      </c>
    </row>
    <row r="18" spans="1:5" x14ac:dyDescent="0.25">
      <c r="A18" s="1">
        <v>50110</v>
      </c>
      <c r="B18" s="1" t="s">
        <v>18</v>
      </c>
      <c r="C18" s="1">
        <v>103</v>
      </c>
      <c r="D18" s="1">
        <v>224</v>
      </c>
      <c r="E18" s="1">
        <f>COUNTIFS('SFA-School Level'!$C:$C,$A18)</f>
        <v>1</v>
      </c>
    </row>
    <row r="19" spans="1:5" x14ac:dyDescent="0.25">
      <c r="A19" s="1">
        <v>50120</v>
      </c>
      <c r="B19" s="1" t="s">
        <v>19</v>
      </c>
      <c r="C19" s="1">
        <v>192</v>
      </c>
      <c r="D19" s="1">
        <v>455</v>
      </c>
      <c r="E19" s="1">
        <f>COUNTIFS('SFA-School Level'!$C:$C,$A19)</f>
        <v>1</v>
      </c>
    </row>
    <row r="20" spans="1:5" x14ac:dyDescent="0.25">
      <c r="A20" s="1">
        <v>50130</v>
      </c>
      <c r="B20" s="1" t="s">
        <v>20</v>
      </c>
      <c r="C20" s="1">
        <v>22</v>
      </c>
      <c r="D20" s="1">
        <v>231</v>
      </c>
      <c r="E20" s="1">
        <f>COUNTIFS('SFA-School Level'!$C:$C,$A20)</f>
        <v>1</v>
      </c>
    </row>
    <row r="21" spans="1:5" x14ac:dyDescent="0.25">
      <c r="A21" s="1">
        <v>50140</v>
      </c>
      <c r="B21" s="1" t="s">
        <v>21</v>
      </c>
      <c r="C21" s="1">
        <v>56</v>
      </c>
      <c r="D21" s="1">
        <v>597</v>
      </c>
      <c r="E21" s="1">
        <f>COUNTIFS('SFA-School Level'!$C:$C,$A21)</f>
        <v>1</v>
      </c>
    </row>
    <row r="22" spans="1:5" x14ac:dyDescent="0.25">
      <c r="A22" s="1">
        <v>50150</v>
      </c>
      <c r="B22" s="1" t="s">
        <v>370</v>
      </c>
      <c r="C22" s="1">
        <v>61</v>
      </c>
      <c r="D22" s="1">
        <v>453</v>
      </c>
      <c r="E22" s="1">
        <f>COUNTIFS('SFA-School Level'!$C:$C,$A22)</f>
        <v>1</v>
      </c>
    </row>
    <row r="23" spans="1:5" x14ac:dyDescent="0.25">
      <c r="A23" s="1">
        <v>50160</v>
      </c>
      <c r="B23" s="1" t="s">
        <v>371</v>
      </c>
      <c r="C23" s="1">
        <v>109</v>
      </c>
      <c r="D23" s="1">
        <v>887</v>
      </c>
      <c r="E23" s="1">
        <f>COUNTIFS('SFA-School Level'!$C:$C,$A23)</f>
        <v>1</v>
      </c>
    </row>
    <row r="24" spans="1:5" x14ac:dyDescent="0.25">
      <c r="A24" s="1">
        <v>50170</v>
      </c>
      <c r="B24" s="1" t="s">
        <v>22</v>
      </c>
      <c r="C24" s="1">
        <v>147</v>
      </c>
      <c r="D24" s="1">
        <v>427</v>
      </c>
      <c r="E24" s="1">
        <f>COUNTIFS('SFA-School Level'!$C:$C,$A24)</f>
        <v>1</v>
      </c>
    </row>
    <row r="25" spans="1:5" x14ac:dyDescent="0.25">
      <c r="A25" s="1">
        <v>50180</v>
      </c>
      <c r="B25" s="1" t="s">
        <v>23</v>
      </c>
      <c r="C25" s="1">
        <v>177</v>
      </c>
      <c r="D25" s="1">
        <v>403</v>
      </c>
      <c r="E25" s="1">
        <f>COUNTIFS('SFA-School Level'!$C:$C,$A25)</f>
        <v>1</v>
      </c>
    </row>
    <row r="26" spans="1:5" x14ac:dyDescent="0.25">
      <c r="A26" s="1">
        <v>50190</v>
      </c>
      <c r="B26" s="1" t="s">
        <v>24</v>
      </c>
      <c r="C26" s="1">
        <v>164</v>
      </c>
      <c r="D26" s="1">
        <v>387</v>
      </c>
      <c r="E26" s="1">
        <f>COUNTIFS('SFA-School Level'!$C:$C,$A26)</f>
        <v>1</v>
      </c>
    </row>
    <row r="27" spans="1:5" x14ac:dyDescent="0.25">
      <c r="A27" s="1">
        <v>50200</v>
      </c>
      <c r="B27" s="1" t="s">
        <v>25</v>
      </c>
      <c r="C27" s="1">
        <v>248</v>
      </c>
      <c r="D27" s="1">
        <v>1387</v>
      </c>
      <c r="E27" s="1">
        <f>COUNTIFS('SFA-School Level'!$C:$C,$A27)</f>
        <v>1</v>
      </c>
    </row>
    <row r="28" spans="1:5" x14ac:dyDescent="0.25">
      <c r="A28" s="1">
        <v>50210</v>
      </c>
      <c r="B28" s="1" t="s">
        <v>383</v>
      </c>
      <c r="C28" s="1">
        <v>66</v>
      </c>
      <c r="D28" s="2">
        <v>329</v>
      </c>
      <c r="E28" s="1">
        <f>COUNTIFS('SFA-School Level'!$C:$C,$A28)</f>
        <v>1</v>
      </c>
    </row>
    <row r="29" spans="1:5" x14ac:dyDescent="0.25">
      <c r="A29" s="1">
        <v>50220</v>
      </c>
      <c r="B29" s="1" t="s">
        <v>26</v>
      </c>
      <c r="C29" s="1">
        <v>649</v>
      </c>
      <c r="D29" s="1">
        <v>1586</v>
      </c>
      <c r="E29" s="1">
        <f>COUNTIFS('SFA-School Level'!$C:$C,$A29)</f>
        <v>1</v>
      </c>
    </row>
    <row r="30" spans="1:5" x14ac:dyDescent="0.25">
      <c r="A30" s="1">
        <v>50240</v>
      </c>
      <c r="B30" s="1" t="s">
        <v>27</v>
      </c>
      <c r="C30" s="1">
        <v>2</v>
      </c>
      <c r="D30" s="2">
        <v>522</v>
      </c>
      <c r="E30" s="1">
        <f>COUNTIFS('SFA-School Level'!$C:$C,$A30)</f>
        <v>1</v>
      </c>
    </row>
    <row r="31" spans="1:5" x14ac:dyDescent="0.25">
      <c r="A31" s="1">
        <v>50250</v>
      </c>
      <c r="B31" s="1" t="s">
        <v>372</v>
      </c>
      <c r="C31" s="1">
        <v>5</v>
      </c>
      <c r="D31" s="1">
        <v>480</v>
      </c>
      <c r="E31" s="1">
        <f>COUNTIFS('SFA-School Level'!$C:$C,$A31)</f>
        <v>1</v>
      </c>
    </row>
    <row r="32" spans="1:5" x14ac:dyDescent="0.25">
      <c r="A32" s="1">
        <v>50300</v>
      </c>
      <c r="B32" s="1" t="s">
        <v>384</v>
      </c>
      <c r="C32" s="1">
        <v>273</v>
      </c>
      <c r="D32" s="1">
        <v>415</v>
      </c>
      <c r="E32" s="1">
        <f>COUNTIFS('SFA-School Level'!$C:$C,$A32)</f>
        <v>1</v>
      </c>
    </row>
    <row r="33" spans="1:5" x14ac:dyDescent="0.25">
      <c r="A33" s="1">
        <v>50350</v>
      </c>
      <c r="B33" s="1" t="s">
        <v>28</v>
      </c>
      <c r="C33" s="1">
        <v>5</v>
      </c>
      <c r="D33" s="1">
        <v>348</v>
      </c>
      <c r="E33" s="1">
        <f>COUNTIFS('SFA-School Level'!$C:$C,$A33)</f>
        <v>1</v>
      </c>
    </row>
    <row r="34" spans="1:5" x14ac:dyDescent="0.25">
      <c r="A34" s="1">
        <v>50360</v>
      </c>
      <c r="B34" s="1" t="s">
        <v>29</v>
      </c>
      <c r="C34" s="1">
        <v>13</v>
      </c>
      <c r="D34" s="1">
        <v>190</v>
      </c>
      <c r="E34" s="1">
        <f>COUNTIFS('SFA-School Level'!$C:$C,$A34)</f>
        <v>1</v>
      </c>
    </row>
    <row r="35" spans="1:5" x14ac:dyDescent="0.25">
      <c r="A35" s="1">
        <v>50370</v>
      </c>
      <c r="B35" s="1" t="s">
        <v>30</v>
      </c>
      <c r="C35" s="1">
        <v>119</v>
      </c>
      <c r="D35" s="1">
        <v>322</v>
      </c>
      <c r="E35" s="1">
        <f>COUNTIFS('SFA-School Level'!$C:$C,$A35)</f>
        <v>1</v>
      </c>
    </row>
    <row r="36" spans="1:5" x14ac:dyDescent="0.25">
      <c r="A36" s="1">
        <v>50380</v>
      </c>
      <c r="B36" s="1" t="s">
        <v>31</v>
      </c>
      <c r="C36" s="1">
        <v>121</v>
      </c>
      <c r="D36" s="1">
        <v>462</v>
      </c>
      <c r="E36" s="1">
        <f>COUNTIFS('SFA-School Level'!$C:$C,$A36)</f>
        <v>1</v>
      </c>
    </row>
    <row r="37" spans="1:5" x14ac:dyDescent="0.25">
      <c r="A37" s="1">
        <v>50400</v>
      </c>
      <c r="B37" s="1" t="s">
        <v>32</v>
      </c>
      <c r="C37" s="1">
        <v>41</v>
      </c>
      <c r="D37" s="1">
        <v>305</v>
      </c>
      <c r="E37" s="1">
        <f>COUNTIFS('SFA-School Level'!$C:$C,$A37)</f>
        <v>1</v>
      </c>
    </row>
    <row r="38" spans="1:5" x14ac:dyDescent="0.25">
      <c r="A38" s="1">
        <v>50420</v>
      </c>
      <c r="B38" s="1" t="s">
        <v>33</v>
      </c>
      <c r="C38" s="1">
        <v>39</v>
      </c>
      <c r="D38" s="1">
        <v>353</v>
      </c>
      <c r="E38" s="1">
        <f>COUNTIFS('SFA-School Level'!$C:$C,$A38)</f>
        <v>1</v>
      </c>
    </row>
    <row r="39" spans="1:5" x14ac:dyDescent="0.25">
      <c r="A39" s="1">
        <v>50430</v>
      </c>
      <c r="B39" s="1" t="s">
        <v>34</v>
      </c>
      <c r="C39" s="1">
        <v>56</v>
      </c>
      <c r="D39" s="1">
        <v>232</v>
      </c>
      <c r="E39" s="1">
        <f>COUNTIFS('SFA-School Level'!$C:$C,$A39)</f>
        <v>1</v>
      </c>
    </row>
    <row r="40" spans="1:5" x14ac:dyDescent="0.25">
      <c r="A40" s="1">
        <v>50450</v>
      </c>
      <c r="B40" s="1" t="s">
        <v>35</v>
      </c>
      <c r="C40" s="1">
        <v>151</v>
      </c>
      <c r="D40" s="1">
        <v>332</v>
      </c>
      <c r="E40" s="1">
        <f>COUNTIFS('SFA-School Level'!$C:$C,$A40)</f>
        <v>1</v>
      </c>
    </row>
    <row r="41" spans="1:5" x14ac:dyDescent="0.25">
      <c r="A41" s="1">
        <v>50480</v>
      </c>
      <c r="B41" s="1" t="s">
        <v>36</v>
      </c>
      <c r="C41" s="1">
        <v>168</v>
      </c>
      <c r="D41" s="1">
        <v>286</v>
      </c>
      <c r="E41" s="1">
        <f>COUNTIFS('SFA-School Level'!$C:$C,$A41)</f>
        <v>1</v>
      </c>
    </row>
    <row r="42" spans="1:5" x14ac:dyDescent="0.25">
      <c r="A42" s="1">
        <v>50490</v>
      </c>
      <c r="B42" s="1" t="s">
        <v>37</v>
      </c>
      <c r="C42" s="1">
        <v>294</v>
      </c>
      <c r="D42" s="1">
        <v>488</v>
      </c>
      <c r="E42" s="1">
        <f>COUNTIFS('SFA-School Level'!$C:$C,$A42)</f>
        <v>1</v>
      </c>
    </row>
    <row r="43" spans="1:5" x14ac:dyDescent="0.25">
      <c r="A43" s="1">
        <v>50500</v>
      </c>
      <c r="B43" s="1" t="s">
        <v>38</v>
      </c>
      <c r="C43" s="1">
        <v>248</v>
      </c>
      <c r="D43" s="1">
        <v>415</v>
      </c>
      <c r="E43" s="1">
        <f>COUNTIFS('SFA-School Level'!$C:$C,$A43)</f>
        <v>1</v>
      </c>
    </row>
    <row r="44" spans="1:5" x14ac:dyDescent="0.25">
      <c r="A44" s="1">
        <v>50510</v>
      </c>
      <c r="B44" s="1" t="s">
        <v>373</v>
      </c>
      <c r="C44" s="1">
        <v>91</v>
      </c>
      <c r="D44" s="1">
        <v>552</v>
      </c>
      <c r="E44" s="1">
        <f>COUNTIFS('SFA-School Level'!$C:$C,$A44)</f>
        <v>1</v>
      </c>
    </row>
    <row r="45" spans="1:5" x14ac:dyDescent="0.25">
      <c r="A45" s="1">
        <v>50520</v>
      </c>
      <c r="B45" s="1" t="s">
        <v>374</v>
      </c>
      <c r="C45" s="1">
        <v>119</v>
      </c>
      <c r="D45" s="1">
        <v>304</v>
      </c>
      <c r="E45" s="1">
        <f>COUNTIFS('SFA-School Level'!$C:$C,$A45)</f>
        <v>1</v>
      </c>
    </row>
    <row r="46" spans="1:5" x14ac:dyDescent="0.25">
      <c r="A46" s="1">
        <v>50530</v>
      </c>
      <c r="B46" s="1" t="s">
        <v>39</v>
      </c>
      <c r="C46" s="1">
        <v>76</v>
      </c>
      <c r="D46" s="1">
        <v>232</v>
      </c>
      <c r="E46" s="1">
        <f>COUNTIFS('SFA-School Level'!$C:$C,$A46)</f>
        <v>1</v>
      </c>
    </row>
    <row r="47" spans="1:5" x14ac:dyDescent="0.25">
      <c r="A47" s="1">
        <v>50540</v>
      </c>
      <c r="B47" s="1" t="s">
        <v>40</v>
      </c>
      <c r="C47" s="1">
        <v>29</v>
      </c>
      <c r="D47" s="1">
        <v>360</v>
      </c>
      <c r="E47" s="1">
        <f>COUNTIFS('SFA-School Level'!$C:$C,$A47)</f>
        <v>1</v>
      </c>
    </row>
    <row r="48" spans="1:5" x14ac:dyDescent="0.25">
      <c r="A48" s="1">
        <v>50550</v>
      </c>
      <c r="B48" s="1" t="s">
        <v>41</v>
      </c>
      <c r="C48" s="1">
        <v>132</v>
      </c>
      <c r="D48" s="1">
        <v>376</v>
      </c>
      <c r="E48" s="1">
        <f>COUNTIFS('SFA-School Level'!$C:$C,$A48)</f>
        <v>1</v>
      </c>
    </row>
    <row r="49" spans="1:5" x14ac:dyDescent="0.25">
      <c r="A49" s="1">
        <v>50560</v>
      </c>
      <c r="B49" s="1" t="s">
        <v>42</v>
      </c>
      <c r="C49" s="1">
        <v>469</v>
      </c>
      <c r="D49" s="1">
        <v>829</v>
      </c>
      <c r="E49" s="1">
        <f>COUNTIFS('SFA-School Level'!$C:$C,$A49)</f>
        <v>1</v>
      </c>
    </row>
    <row r="50" spans="1:5" x14ac:dyDescent="0.25">
      <c r="A50" s="1">
        <v>50580</v>
      </c>
      <c r="B50" s="1" t="s">
        <v>43</v>
      </c>
      <c r="C50" s="1">
        <v>163</v>
      </c>
      <c r="D50" s="1">
        <v>366</v>
      </c>
      <c r="E50" s="1">
        <f>COUNTIFS('SFA-School Level'!$C:$C,$A50)</f>
        <v>1</v>
      </c>
    </row>
    <row r="51" spans="1:5" x14ac:dyDescent="0.25">
      <c r="A51" s="1">
        <v>50590</v>
      </c>
      <c r="B51" s="1" t="s">
        <v>44</v>
      </c>
      <c r="C51" s="1">
        <v>57</v>
      </c>
      <c r="D51" s="1">
        <v>433</v>
      </c>
      <c r="E51" s="1">
        <f>COUNTIFS('SFA-School Level'!$C:$C,$A51)</f>
        <v>1</v>
      </c>
    </row>
    <row r="52" spans="1:5" x14ac:dyDescent="0.25">
      <c r="A52" s="1">
        <v>50600</v>
      </c>
      <c r="B52" s="1" t="s">
        <v>45</v>
      </c>
      <c r="C52" s="1">
        <v>70</v>
      </c>
      <c r="D52" s="1">
        <v>421</v>
      </c>
      <c r="E52" s="1">
        <f>COUNTIFS('SFA-School Level'!$C:$C,$A52)</f>
        <v>1</v>
      </c>
    </row>
    <row r="53" spans="1:5" x14ac:dyDescent="0.25">
      <c r="A53" s="1">
        <v>50610</v>
      </c>
      <c r="B53" s="1" t="s">
        <v>46</v>
      </c>
      <c r="C53" s="1">
        <v>188</v>
      </c>
      <c r="D53" s="1">
        <v>702</v>
      </c>
      <c r="E53" s="1">
        <f>COUNTIFS('SFA-School Level'!$C:$C,$A53)</f>
        <v>1</v>
      </c>
    </row>
    <row r="54" spans="1:5" x14ac:dyDescent="0.25">
      <c r="A54" s="1">
        <v>50620</v>
      </c>
      <c r="B54" s="1" t="s">
        <v>47</v>
      </c>
      <c r="C54" s="1">
        <v>134</v>
      </c>
      <c r="D54" s="1">
        <v>274</v>
      </c>
      <c r="E54" s="1">
        <f>COUNTIFS('SFA-School Level'!$C:$C,$A54)</f>
        <v>1</v>
      </c>
    </row>
    <row r="55" spans="1:5" x14ac:dyDescent="0.25">
      <c r="A55" s="1">
        <v>50640</v>
      </c>
      <c r="B55" s="1" t="s">
        <v>48</v>
      </c>
      <c r="C55" s="1">
        <v>122</v>
      </c>
      <c r="D55" s="1">
        <v>501</v>
      </c>
      <c r="E55" s="1">
        <f>COUNTIFS('SFA-School Level'!$C:$C,$A55)</f>
        <v>1</v>
      </c>
    </row>
    <row r="56" spans="1:5" x14ac:dyDescent="0.25">
      <c r="A56" s="1">
        <v>50650</v>
      </c>
      <c r="B56" s="1" t="s">
        <v>49</v>
      </c>
      <c r="C56" s="1">
        <v>93</v>
      </c>
      <c r="D56" s="1">
        <v>382</v>
      </c>
      <c r="E56" s="1">
        <f>COUNTIFS('SFA-School Level'!$C:$C,$A56)</f>
        <v>1</v>
      </c>
    </row>
    <row r="57" spans="1:5" x14ac:dyDescent="0.25">
      <c r="A57" s="1">
        <v>50660</v>
      </c>
      <c r="B57" s="1" t="s">
        <v>50</v>
      </c>
      <c r="C57" s="1">
        <v>298</v>
      </c>
      <c r="D57" s="1">
        <v>1474</v>
      </c>
      <c r="E57" s="1">
        <f>COUNTIFS('SFA-School Level'!$C:$C,$A57)</f>
        <v>1</v>
      </c>
    </row>
    <row r="58" spans="1:5" x14ac:dyDescent="0.25">
      <c r="A58" s="1">
        <v>50670</v>
      </c>
      <c r="B58" s="1" t="s">
        <v>399</v>
      </c>
      <c r="C58" s="1">
        <v>31</v>
      </c>
      <c r="D58" s="1">
        <v>232</v>
      </c>
      <c r="E58" s="1">
        <f>COUNTIFS('SFA-School Level'!$C:$C,$A58)</f>
        <v>1</v>
      </c>
    </row>
    <row r="59" spans="1:5" x14ac:dyDescent="0.25">
      <c r="A59" s="1">
        <v>50680</v>
      </c>
      <c r="B59" s="1" t="s">
        <v>51</v>
      </c>
      <c r="C59" s="1">
        <v>140</v>
      </c>
      <c r="D59" s="2">
        <v>376</v>
      </c>
      <c r="E59" s="1">
        <f>COUNTIFS('SFA-School Level'!$C:$C,$A59)</f>
        <v>1</v>
      </c>
    </row>
    <row r="60" spans="1:5" x14ac:dyDescent="0.25">
      <c r="A60" s="1">
        <v>50690</v>
      </c>
      <c r="B60" s="1" t="s">
        <v>52</v>
      </c>
      <c r="C60" s="1">
        <v>104</v>
      </c>
      <c r="D60" s="1">
        <v>305</v>
      </c>
      <c r="E60" s="1">
        <f>COUNTIFS('SFA-School Level'!$C:$C,$A60)</f>
        <v>1</v>
      </c>
    </row>
    <row r="61" spans="1:5" x14ac:dyDescent="0.25">
      <c r="A61" s="1">
        <v>50700</v>
      </c>
      <c r="B61" s="1" t="s">
        <v>53</v>
      </c>
      <c r="C61" s="1">
        <v>117</v>
      </c>
      <c r="D61" s="1">
        <v>359</v>
      </c>
      <c r="E61" s="1">
        <f>COUNTIFS('SFA-School Level'!$C:$C,$A61)</f>
        <v>1</v>
      </c>
    </row>
    <row r="62" spans="1:5" x14ac:dyDescent="0.25">
      <c r="A62" s="1">
        <v>50710</v>
      </c>
      <c r="B62" s="1" t="s">
        <v>54</v>
      </c>
      <c r="C62" s="1">
        <v>113</v>
      </c>
      <c r="D62" s="1">
        <v>325</v>
      </c>
      <c r="E62" s="1">
        <f>COUNTIFS('SFA-School Level'!$C:$C,$A62)</f>
        <v>1</v>
      </c>
    </row>
    <row r="63" spans="1:5" x14ac:dyDescent="0.25">
      <c r="A63" s="1">
        <v>50720</v>
      </c>
      <c r="B63" s="1" t="s">
        <v>55</v>
      </c>
      <c r="C63" s="1">
        <v>178</v>
      </c>
      <c r="D63" s="1">
        <v>438</v>
      </c>
      <c r="E63" s="1">
        <f>COUNTIFS('SFA-School Level'!$C:$C,$A63)</f>
        <v>1</v>
      </c>
    </row>
    <row r="64" spans="1:5" x14ac:dyDescent="0.25">
      <c r="A64" s="1">
        <v>50730</v>
      </c>
      <c r="B64" s="1" t="s">
        <v>56</v>
      </c>
      <c r="C64" s="1">
        <v>506</v>
      </c>
      <c r="D64" s="1">
        <v>1686</v>
      </c>
      <c r="E64" s="1">
        <f>COUNTIFS('SFA-School Level'!$C:$C,$A64)</f>
        <v>1</v>
      </c>
    </row>
    <row r="65" spans="1:5" x14ac:dyDescent="0.25">
      <c r="A65" s="1">
        <v>50750</v>
      </c>
      <c r="B65" s="1" t="s">
        <v>57</v>
      </c>
      <c r="C65" s="1">
        <v>177</v>
      </c>
      <c r="D65" s="1">
        <v>346</v>
      </c>
      <c r="E65" s="1">
        <f>COUNTIFS('SFA-School Level'!$C:$C,$A65)</f>
        <v>1</v>
      </c>
    </row>
    <row r="66" spans="1:5" x14ac:dyDescent="0.25">
      <c r="A66" s="1">
        <v>50760</v>
      </c>
      <c r="B66" s="1" t="s">
        <v>58</v>
      </c>
      <c r="C66" s="1">
        <v>161</v>
      </c>
      <c r="D66" s="2">
        <v>305</v>
      </c>
      <c r="E66" s="1">
        <f>COUNTIFS('SFA-School Level'!$C:$C,$A66)</f>
        <v>1</v>
      </c>
    </row>
    <row r="67" spans="1:5" x14ac:dyDescent="0.25">
      <c r="A67" s="1">
        <v>50770</v>
      </c>
      <c r="B67" s="1" t="s">
        <v>59</v>
      </c>
      <c r="C67" s="1">
        <v>144</v>
      </c>
      <c r="D67" s="1">
        <v>270</v>
      </c>
      <c r="E67" s="1">
        <f>COUNTIFS('SFA-School Level'!$C:$C,$A67)</f>
        <v>1</v>
      </c>
    </row>
    <row r="68" spans="1:5" x14ac:dyDescent="0.25">
      <c r="A68" s="1">
        <v>50800</v>
      </c>
      <c r="B68" s="1" t="s">
        <v>60</v>
      </c>
      <c r="C68" s="1">
        <v>59</v>
      </c>
      <c r="D68" s="1">
        <v>430</v>
      </c>
      <c r="E68" s="1">
        <f>COUNTIFS('SFA-School Level'!$C:$C,$A68)</f>
        <v>1</v>
      </c>
    </row>
    <row r="69" spans="1:5" x14ac:dyDescent="0.25">
      <c r="A69" s="1">
        <v>50810</v>
      </c>
      <c r="B69" s="1" t="s">
        <v>61</v>
      </c>
      <c r="C69" s="1">
        <v>38</v>
      </c>
      <c r="D69" s="1">
        <v>497</v>
      </c>
      <c r="E69" s="1">
        <f>COUNTIFS('SFA-School Level'!$C:$C,$A69)</f>
        <v>1</v>
      </c>
    </row>
    <row r="70" spans="1:5" x14ac:dyDescent="0.25">
      <c r="A70" s="1">
        <v>50820</v>
      </c>
      <c r="B70" s="1" t="s">
        <v>62</v>
      </c>
      <c r="C70" s="1">
        <v>15</v>
      </c>
      <c r="D70" s="1">
        <v>398</v>
      </c>
      <c r="E70" s="1">
        <f>COUNTIFS('SFA-School Level'!$C:$C,$A70)</f>
        <v>1</v>
      </c>
    </row>
    <row r="71" spans="1:5" x14ac:dyDescent="0.25">
      <c r="A71" s="1">
        <v>50870</v>
      </c>
      <c r="B71" s="1" t="s">
        <v>63</v>
      </c>
      <c r="C71" s="1">
        <v>203</v>
      </c>
      <c r="D71" s="1">
        <v>677</v>
      </c>
      <c r="E71" s="1">
        <f>COUNTIFS('SFA-School Level'!$C:$C,$A71)</f>
        <v>1</v>
      </c>
    </row>
    <row r="72" spans="1:5" x14ac:dyDescent="0.25">
      <c r="A72" s="1">
        <v>50880</v>
      </c>
      <c r="B72" s="1" t="s">
        <v>64</v>
      </c>
      <c r="C72" s="1">
        <v>56</v>
      </c>
      <c r="D72" s="1">
        <v>235</v>
      </c>
      <c r="E72" s="1">
        <f>COUNTIFS('SFA-School Level'!$C:$C,$A72)</f>
        <v>1</v>
      </c>
    </row>
    <row r="73" spans="1:5" x14ac:dyDescent="0.25">
      <c r="A73" s="1">
        <v>50890</v>
      </c>
      <c r="B73" s="1" t="s">
        <v>65</v>
      </c>
      <c r="C73" s="1">
        <v>180</v>
      </c>
      <c r="D73" s="1">
        <v>353</v>
      </c>
      <c r="E73" s="1">
        <f>COUNTIFS('SFA-School Level'!$C:$C,$A73)</f>
        <v>1</v>
      </c>
    </row>
    <row r="74" spans="1:5" x14ac:dyDescent="0.25">
      <c r="A74" s="1">
        <v>50940</v>
      </c>
      <c r="B74" s="1" t="s">
        <v>66</v>
      </c>
      <c r="C74" s="1">
        <v>162</v>
      </c>
      <c r="D74" s="1">
        <v>721</v>
      </c>
      <c r="E74" s="1">
        <f>COUNTIFS('SFA-School Level'!$C:$C,$A74)</f>
        <v>1</v>
      </c>
    </row>
    <row r="75" spans="1:5" x14ac:dyDescent="0.25">
      <c r="A75" s="1">
        <v>50970</v>
      </c>
      <c r="B75" s="1" t="s">
        <v>67</v>
      </c>
      <c r="C75" s="1">
        <v>116</v>
      </c>
      <c r="D75" s="1">
        <v>563</v>
      </c>
      <c r="E75" s="1">
        <f>COUNTIFS('SFA-School Level'!$C:$C,$A75)</f>
        <v>1</v>
      </c>
    </row>
    <row r="76" spans="1:5" x14ac:dyDescent="0.25">
      <c r="A76" s="1">
        <v>50990</v>
      </c>
      <c r="B76" s="1" t="s">
        <v>68</v>
      </c>
      <c r="C76" s="1">
        <v>96</v>
      </c>
      <c r="D76" s="1">
        <v>478</v>
      </c>
      <c r="E76" s="1">
        <f>COUNTIFS('SFA-School Level'!$C:$C,$A76)</f>
        <v>1</v>
      </c>
    </row>
    <row r="77" spans="1:5" x14ac:dyDescent="0.25">
      <c r="A77" s="1">
        <v>51000</v>
      </c>
      <c r="B77" s="1" t="s">
        <v>69</v>
      </c>
      <c r="C77" s="1">
        <v>30</v>
      </c>
      <c r="D77" s="1">
        <v>377</v>
      </c>
      <c r="E77" s="1">
        <f>COUNTIFS('SFA-School Level'!$C:$C,$A77)</f>
        <v>1</v>
      </c>
    </row>
    <row r="78" spans="1:5" x14ac:dyDescent="0.25">
      <c r="A78" s="1">
        <v>51010</v>
      </c>
      <c r="B78" s="1" t="s">
        <v>70</v>
      </c>
      <c r="C78" s="1">
        <v>85</v>
      </c>
      <c r="D78" s="1">
        <v>291</v>
      </c>
      <c r="E78" s="1">
        <f>COUNTIFS('SFA-School Level'!$C:$C,$A78)</f>
        <v>1</v>
      </c>
    </row>
    <row r="79" spans="1:5" x14ac:dyDescent="0.25">
      <c r="A79" s="1">
        <v>51020</v>
      </c>
      <c r="B79" s="1" t="s">
        <v>71</v>
      </c>
      <c r="C79" s="1">
        <v>100</v>
      </c>
      <c r="D79" s="1">
        <v>470</v>
      </c>
      <c r="E79" s="1">
        <f>COUNTIFS('SFA-School Level'!$C:$C,$A79)</f>
        <v>1</v>
      </c>
    </row>
    <row r="80" spans="1:5" x14ac:dyDescent="0.25">
      <c r="A80" s="1">
        <v>51030</v>
      </c>
      <c r="B80" s="1" t="s">
        <v>72</v>
      </c>
      <c r="C80" s="1">
        <v>94</v>
      </c>
      <c r="D80" s="1">
        <v>253</v>
      </c>
      <c r="E80" s="1">
        <f>COUNTIFS('SFA-School Level'!$C:$C,$A80)</f>
        <v>1</v>
      </c>
    </row>
    <row r="81" spans="1:5" x14ac:dyDescent="0.25">
      <c r="A81" s="1">
        <v>51040</v>
      </c>
      <c r="B81" s="1" t="s">
        <v>73</v>
      </c>
      <c r="C81" s="1">
        <v>256</v>
      </c>
      <c r="D81" s="1">
        <v>377</v>
      </c>
      <c r="E81" s="1">
        <f>COUNTIFS('SFA-School Level'!$C:$C,$A81)</f>
        <v>1</v>
      </c>
    </row>
    <row r="82" spans="1:5" x14ac:dyDescent="0.25">
      <c r="A82" s="1">
        <v>51050</v>
      </c>
      <c r="B82" s="1" t="s">
        <v>74</v>
      </c>
      <c r="C82" s="1">
        <v>73</v>
      </c>
      <c r="D82" s="1">
        <v>622</v>
      </c>
      <c r="E82" s="1">
        <f>COUNTIFS('SFA-School Level'!$C:$C,$A82)</f>
        <v>1</v>
      </c>
    </row>
    <row r="83" spans="1:5" x14ac:dyDescent="0.25">
      <c r="A83" s="1">
        <v>51060</v>
      </c>
      <c r="B83" s="1" t="s">
        <v>75</v>
      </c>
      <c r="C83" s="1">
        <v>75</v>
      </c>
      <c r="D83" s="1">
        <v>565</v>
      </c>
      <c r="E83" s="1">
        <f>COUNTIFS('SFA-School Level'!$C:$C,$A83)</f>
        <v>1</v>
      </c>
    </row>
    <row r="84" spans="1:5" x14ac:dyDescent="0.25">
      <c r="A84" s="1">
        <v>51110</v>
      </c>
      <c r="B84" s="1" t="s">
        <v>76</v>
      </c>
      <c r="C84" s="1">
        <v>77</v>
      </c>
      <c r="D84" s="1">
        <v>416</v>
      </c>
      <c r="E84" s="1">
        <f>COUNTIFS('SFA-School Level'!$C:$C,$A84)</f>
        <v>1</v>
      </c>
    </row>
    <row r="85" spans="1:5" x14ac:dyDescent="0.25">
      <c r="A85" s="1">
        <v>51120</v>
      </c>
      <c r="B85" s="1" t="s">
        <v>375</v>
      </c>
      <c r="C85" s="1">
        <v>134</v>
      </c>
      <c r="D85" s="1">
        <v>1285</v>
      </c>
      <c r="E85" s="1">
        <f>COUNTIFS('SFA-School Level'!$C:$C,$A85)</f>
        <v>1</v>
      </c>
    </row>
    <row r="86" spans="1:5" x14ac:dyDescent="0.25">
      <c r="A86" s="1">
        <v>51130</v>
      </c>
      <c r="B86" s="1" t="s">
        <v>77</v>
      </c>
      <c r="C86" s="1">
        <v>30</v>
      </c>
      <c r="D86" s="1">
        <v>772</v>
      </c>
      <c r="E86" s="1">
        <f>COUNTIFS('SFA-School Level'!$C:$C,$A86)</f>
        <v>1</v>
      </c>
    </row>
    <row r="87" spans="1:5" x14ac:dyDescent="0.25">
      <c r="A87" s="1">
        <v>51150</v>
      </c>
      <c r="B87" s="1" t="s">
        <v>78</v>
      </c>
      <c r="C87" s="1">
        <v>380</v>
      </c>
      <c r="D87" s="2">
        <v>875</v>
      </c>
      <c r="E87" s="1">
        <f>COUNTIFS('SFA-School Level'!$C:$C,$A87)</f>
        <v>1</v>
      </c>
    </row>
    <row r="88" spans="1:5" x14ac:dyDescent="0.25">
      <c r="A88" s="1">
        <v>56010</v>
      </c>
      <c r="B88" s="1" t="s">
        <v>400</v>
      </c>
      <c r="C88" s="1">
        <v>210</v>
      </c>
      <c r="D88" s="1">
        <v>1719</v>
      </c>
      <c r="E88" s="1">
        <f>COUNTIFS('SFA-School Level'!$C:$C,$A88)</f>
        <v>1</v>
      </c>
    </row>
    <row r="89" spans="1:5" x14ac:dyDescent="0.25">
      <c r="A89" s="1">
        <v>57010</v>
      </c>
      <c r="B89" s="1" t="s">
        <v>562</v>
      </c>
      <c r="C89" s="1">
        <v>9</v>
      </c>
      <c r="D89" s="1">
        <v>29</v>
      </c>
      <c r="E89" s="1">
        <f>COUNTIFS('SFA-School Level'!$C:$C,$A89)</f>
        <v>1</v>
      </c>
    </row>
    <row r="90" spans="1:5" x14ac:dyDescent="0.25">
      <c r="A90" s="1">
        <v>57020</v>
      </c>
      <c r="B90" s="1" t="s">
        <v>402</v>
      </c>
      <c r="C90" s="1">
        <v>36</v>
      </c>
      <c r="D90" s="2">
        <v>72</v>
      </c>
      <c r="E90" s="1">
        <f>COUNTIFS('SFA-School Level'!$C:$C,$A90)</f>
        <v>1</v>
      </c>
    </row>
    <row r="91" spans="1:5" x14ac:dyDescent="0.25">
      <c r="A91" s="1">
        <v>57100</v>
      </c>
      <c r="B91" s="1" t="s">
        <v>376</v>
      </c>
      <c r="C91" s="1">
        <v>184</v>
      </c>
      <c r="D91" s="1">
        <v>337</v>
      </c>
      <c r="E91" s="1">
        <f>COUNTIFS('SFA-School Level'!$C:$C,$A91)</f>
        <v>1</v>
      </c>
    </row>
    <row r="92" spans="1:5" x14ac:dyDescent="0.25">
      <c r="A92" s="1">
        <v>57110</v>
      </c>
      <c r="B92" s="1" t="s">
        <v>561</v>
      </c>
      <c r="C92" s="1">
        <v>21</v>
      </c>
      <c r="D92" s="1">
        <v>112</v>
      </c>
      <c r="E92" s="1">
        <f>COUNTIFS('SFA-School Level'!$C:$C,$A92)</f>
        <v>1</v>
      </c>
    </row>
    <row r="93" spans="1:5" x14ac:dyDescent="0.25">
      <c r="A93" s="1">
        <v>57130</v>
      </c>
      <c r="B93" s="1" t="s">
        <v>404</v>
      </c>
      <c r="C93" s="1">
        <v>72</v>
      </c>
      <c r="D93" s="1">
        <v>183</v>
      </c>
      <c r="E93" s="1">
        <f>COUNTIFS('SFA-School Level'!$C:$C,$A93)</f>
        <v>1</v>
      </c>
    </row>
    <row r="94" spans="1:5" x14ac:dyDescent="0.25">
      <c r="A94" s="1">
        <v>57140</v>
      </c>
      <c r="B94" s="1" t="s">
        <v>79</v>
      </c>
      <c r="C94" s="1">
        <v>104</v>
      </c>
      <c r="D94" s="1">
        <v>335</v>
      </c>
      <c r="E94" s="1">
        <f>COUNTIFS('SFA-School Level'!$C:$C,$A94)</f>
        <v>1</v>
      </c>
    </row>
    <row r="95" spans="1:5" x14ac:dyDescent="0.25">
      <c r="A95" s="1">
        <v>57230</v>
      </c>
      <c r="B95" s="1" t="s">
        <v>296</v>
      </c>
      <c r="C95" s="1">
        <v>25</v>
      </c>
      <c r="D95" s="1">
        <v>261</v>
      </c>
      <c r="E95" s="1">
        <f>COUNTIFS('SFA-School Level'!$C:$C,$A95)</f>
        <v>1</v>
      </c>
    </row>
    <row r="96" spans="1:5" x14ac:dyDescent="0.25">
      <c r="A96" s="1">
        <v>59010</v>
      </c>
      <c r="B96" s="1" t="s">
        <v>405</v>
      </c>
      <c r="C96" s="1">
        <v>40</v>
      </c>
      <c r="D96" s="1">
        <v>387</v>
      </c>
      <c r="E96" s="1">
        <f>COUNTIFS('SFA-School Level'!$C:$C,$A96)</f>
        <v>1</v>
      </c>
    </row>
    <row r="97" spans="1:5" x14ac:dyDescent="0.25">
      <c r="A97" s="1">
        <v>59050</v>
      </c>
      <c r="B97" s="1" t="s">
        <v>406</v>
      </c>
      <c r="C97" s="1">
        <v>66</v>
      </c>
      <c r="D97" s="1">
        <v>480</v>
      </c>
      <c r="E97" s="1">
        <f>COUNTIFS('SFA-School Level'!$C:$C,$A97)</f>
        <v>1</v>
      </c>
    </row>
    <row r="98" spans="1:5" x14ac:dyDescent="0.25">
      <c r="A98" s="1">
        <v>59060</v>
      </c>
      <c r="B98" s="1" t="s">
        <v>560</v>
      </c>
      <c r="C98" s="1">
        <v>30</v>
      </c>
      <c r="D98" s="1">
        <v>160</v>
      </c>
      <c r="E98" s="1">
        <f>COUNTIFS('SFA-School Level'!$C:$C,$A98)</f>
        <v>1</v>
      </c>
    </row>
    <row r="99" spans="1:5" x14ac:dyDescent="0.25">
      <c r="A99" s="1">
        <v>59070</v>
      </c>
      <c r="B99" s="1" t="s">
        <v>408</v>
      </c>
      <c r="C99" s="1">
        <v>17</v>
      </c>
      <c r="D99" s="1">
        <v>243</v>
      </c>
      <c r="E99" s="1">
        <f>COUNTIFS('SFA-School Level'!$C:$C,$A99)</f>
        <v>1</v>
      </c>
    </row>
    <row r="100" spans="1:5" x14ac:dyDescent="0.25">
      <c r="A100" s="1">
        <v>59080</v>
      </c>
      <c r="B100" s="1" t="s">
        <v>409</v>
      </c>
      <c r="C100" s="1">
        <v>8</v>
      </c>
      <c r="D100" s="1">
        <v>188</v>
      </c>
      <c r="E100" s="1">
        <f>COUNTIFS('SFA-School Level'!$C:$C,$A100)</f>
        <v>1</v>
      </c>
    </row>
    <row r="101" spans="1:5" x14ac:dyDescent="0.25">
      <c r="A101" s="1">
        <v>59090</v>
      </c>
      <c r="B101" s="1" t="s">
        <v>410</v>
      </c>
      <c r="C101" s="1">
        <v>40</v>
      </c>
      <c r="D101" s="1">
        <v>429</v>
      </c>
      <c r="E101" s="1">
        <f>COUNTIFS('SFA-School Level'!$C:$C,$A101)</f>
        <v>1</v>
      </c>
    </row>
    <row r="102" spans="1:5" x14ac:dyDescent="0.25">
      <c r="A102" s="1">
        <v>59100</v>
      </c>
      <c r="B102" s="1" t="s">
        <v>80</v>
      </c>
      <c r="C102" s="1">
        <v>138</v>
      </c>
      <c r="D102" s="1">
        <v>255</v>
      </c>
      <c r="E102" s="1">
        <f>COUNTIFS('SFA-School Level'!$C:$C,$A102)</f>
        <v>1</v>
      </c>
    </row>
    <row r="103" spans="1:5" x14ac:dyDescent="0.25">
      <c r="A103" s="1">
        <v>59110</v>
      </c>
      <c r="B103" s="1" t="s">
        <v>559</v>
      </c>
      <c r="C103" s="1">
        <v>40</v>
      </c>
      <c r="D103" s="1">
        <v>198</v>
      </c>
      <c r="E103" s="1">
        <f>COUNTIFS('SFA-School Level'!$C:$C,$A103)</f>
        <v>1</v>
      </c>
    </row>
    <row r="104" spans="1:5" x14ac:dyDescent="0.25">
      <c r="A104" s="1">
        <v>59120</v>
      </c>
      <c r="B104" s="1" t="s">
        <v>412</v>
      </c>
      <c r="C104" s="1">
        <v>32</v>
      </c>
      <c r="D104" s="1">
        <v>166</v>
      </c>
      <c r="E104" s="1">
        <f>COUNTIFS('SFA-School Level'!$C:$C,$A104)</f>
        <v>1</v>
      </c>
    </row>
    <row r="105" spans="1:5" x14ac:dyDescent="0.25">
      <c r="A105" s="1">
        <v>60020</v>
      </c>
      <c r="B105" s="1" t="s">
        <v>558</v>
      </c>
      <c r="C105" s="1">
        <v>46</v>
      </c>
      <c r="D105" s="1">
        <v>76</v>
      </c>
      <c r="E105" s="1">
        <f>COUNTIFS('SFA-School Level'!$C:$C,$A105)</f>
        <v>1</v>
      </c>
    </row>
    <row r="106" spans="1:5" x14ac:dyDescent="0.25">
      <c r="A106" s="1">
        <v>60030</v>
      </c>
      <c r="B106" s="1" t="s">
        <v>557</v>
      </c>
      <c r="C106" s="1">
        <v>68</v>
      </c>
      <c r="D106" s="1">
        <v>144</v>
      </c>
      <c r="E106" s="1">
        <f>COUNTIFS('SFA-School Level'!$C:$C,$A106)</f>
        <v>1</v>
      </c>
    </row>
    <row r="107" spans="1:5" x14ac:dyDescent="0.25">
      <c r="A107" s="1">
        <v>60040</v>
      </c>
      <c r="B107" s="1" t="s">
        <v>556</v>
      </c>
      <c r="C107" s="1">
        <v>44</v>
      </c>
      <c r="D107" s="1">
        <v>96</v>
      </c>
      <c r="E107" s="1">
        <f>COUNTIFS('SFA-School Level'!$C:$C,$A107)</f>
        <v>1</v>
      </c>
    </row>
    <row r="108" spans="1:5" x14ac:dyDescent="0.25">
      <c r="A108" s="1">
        <v>70010</v>
      </c>
      <c r="B108" s="1" t="s">
        <v>84</v>
      </c>
      <c r="C108" s="1">
        <v>131</v>
      </c>
      <c r="D108" s="1">
        <v>157</v>
      </c>
      <c r="E108" s="1">
        <f>COUNTIFS('SFA-School Level'!$C:$C,$A108)</f>
        <v>1</v>
      </c>
    </row>
    <row r="109" spans="1:5" x14ac:dyDescent="0.25">
      <c r="A109" s="1">
        <v>70040</v>
      </c>
      <c r="B109" s="1" t="s">
        <v>85</v>
      </c>
      <c r="C109" s="1">
        <v>80</v>
      </c>
      <c r="D109" s="1">
        <v>107</v>
      </c>
      <c r="E109" s="1">
        <f>COUNTIFS('SFA-School Level'!$C:$C,$A109)</f>
        <v>1</v>
      </c>
    </row>
    <row r="110" spans="1:5" x14ac:dyDescent="0.25">
      <c r="A110" s="1">
        <v>70050</v>
      </c>
      <c r="B110" s="1" t="s">
        <v>86</v>
      </c>
      <c r="C110" s="1">
        <v>17</v>
      </c>
      <c r="D110" s="1">
        <v>31</v>
      </c>
      <c r="E110" s="1">
        <f>COUNTIFS('SFA-School Level'!$C:$C,$A110)</f>
        <v>1</v>
      </c>
    </row>
    <row r="111" spans="1:5" x14ac:dyDescent="0.25">
      <c r="A111" s="1">
        <v>70060</v>
      </c>
      <c r="B111" s="1" t="s">
        <v>87</v>
      </c>
      <c r="C111" s="1">
        <v>11</v>
      </c>
      <c r="D111" s="1">
        <v>37</v>
      </c>
      <c r="E111" s="1">
        <f>COUNTIFS('SFA-School Level'!$C:$C,$A111)</f>
        <v>1</v>
      </c>
    </row>
    <row r="112" spans="1:5" x14ac:dyDescent="0.25">
      <c r="A112" s="1">
        <v>70070</v>
      </c>
      <c r="B112" s="1" t="s">
        <v>88</v>
      </c>
      <c r="C112" s="1">
        <v>68</v>
      </c>
      <c r="D112" s="1">
        <v>85</v>
      </c>
      <c r="E112" s="1">
        <f>COUNTIFS('SFA-School Level'!$C:$C,$A112)</f>
        <v>1</v>
      </c>
    </row>
    <row r="113" spans="1:5" x14ac:dyDescent="0.25">
      <c r="A113" s="1">
        <v>70080</v>
      </c>
      <c r="B113" s="1" t="s">
        <v>89</v>
      </c>
      <c r="C113" s="1">
        <v>99</v>
      </c>
      <c r="D113" s="1">
        <v>151</v>
      </c>
      <c r="E113" s="1">
        <f>COUNTIFS('SFA-School Level'!$C:$C,$A113)</f>
        <v>1</v>
      </c>
    </row>
    <row r="114" spans="1:5" x14ac:dyDescent="0.25">
      <c r="A114" s="1">
        <v>70100</v>
      </c>
      <c r="B114" s="1" t="s">
        <v>413</v>
      </c>
      <c r="C114" s="1">
        <v>37</v>
      </c>
      <c r="D114" s="1">
        <v>71</v>
      </c>
      <c r="E114" s="1">
        <f>COUNTIFS('SFA-School Level'!$C:$C,$A114)</f>
        <v>1</v>
      </c>
    </row>
    <row r="115" spans="1:5" x14ac:dyDescent="0.25">
      <c r="A115" s="1">
        <v>70110</v>
      </c>
      <c r="B115" s="1" t="s">
        <v>90</v>
      </c>
      <c r="C115" s="1">
        <v>145</v>
      </c>
      <c r="D115" s="1">
        <v>196</v>
      </c>
      <c r="E115" s="1">
        <f>COUNTIFS('SFA-School Level'!$C:$C,$A115)</f>
        <v>1</v>
      </c>
    </row>
    <row r="116" spans="1:5" x14ac:dyDescent="0.25">
      <c r="A116" s="1">
        <v>70120</v>
      </c>
      <c r="B116" s="1" t="s">
        <v>414</v>
      </c>
      <c r="C116" s="1">
        <v>161</v>
      </c>
      <c r="D116" s="1">
        <v>241</v>
      </c>
      <c r="E116" s="1">
        <f>COUNTIFS('SFA-School Level'!$C:$C,$A116)</f>
        <v>1</v>
      </c>
    </row>
    <row r="117" spans="1:5" x14ac:dyDescent="0.25">
      <c r="A117" s="1">
        <v>70130</v>
      </c>
      <c r="B117" s="1" t="s">
        <v>91</v>
      </c>
      <c r="C117" s="1">
        <v>41</v>
      </c>
      <c r="D117" s="1">
        <v>68</v>
      </c>
      <c r="E117" s="1">
        <f>COUNTIFS('SFA-School Level'!$C:$C,$A117)</f>
        <v>1</v>
      </c>
    </row>
    <row r="118" spans="1:5" x14ac:dyDescent="0.25">
      <c r="A118" s="1">
        <v>70150</v>
      </c>
      <c r="B118" s="1" t="s">
        <v>92</v>
      </c>
      <c r="C118" s="1">
        <v>14</v>
      </c>
      <c r="D118" s="1">
        <v>34</v>
      </c>
      <c r="E118" s="1">
        <f>COUNTIFS('SFA-School Level'!$C:$C,$A118)</f>
        <v>1</v>
      </c>
    </row>
    <row r="119" spans="1:5" x14ac:dyDescent="0.25">
      <c r="A119" s="1">
        <v>70160</v>
      </c>
      <c r="B119" s="1" t="s">
        <v>415</v>
      </c>
      <c r="C119" s="1">
        <v>43</v>
      </c>
      <c r="D119" s="1">
        <v>70</v>
      </c>
      <c r="E119" s="1">
        <f>COUNTIFS('SFA-School Level'!$C:$C,$A119)</f>
        <v>1</v>
      </c>
    </row>
    <row r="120" spans="1:5" x14ac:dyDescent="0.25">
      <c r="A120" s="1">
        <v>70180</v>
      </c>
      <c r="B120" s="1" t="s">
        <v>93</v>
      </c>
      <c r="C120" s="1">
        <v>113</v>
      </c>
      <c r="D120" s="1">
        <v>168</v>
      </c>
      <c r="E120" s="1">
        <f>COUNTIFS('SFA-School Level'!$C:$C,$A120)</f>
        <v>1</v>
      </c>
    </row>
    <row r="121" spans="1:5" x14ac:dyDescent="0.25">
      <c r="A121" s="1">
        <v>70200</v>
      </c>
      <c r="B121" s="1" t="s">
        <v>416</v>
      </c>
      <c r="C121" s="1">
        <v>174</v>
      </c>
      <c r="D121" s="1">
        <v>235</v>
      </c>
      <c r="E121" s="1">
        <f>COUNTIFS('SFA-School Level'!$C:$C,$A121)</f>
        <v>1</v>
      </c>
    </row>
    <row r="122" spans="1:5" x14ac:dyDescent="0.25">
      <c r="A122" s="1">
        <v>70260</v>
      </c>
      <c r="B122" s="1" t="s">
        <v>94</v>
      </c>
      <c r="C122" s="1">
        <v>67</v>
      </c>
      <c r="D122" s="1">
        <v>170</v>
      </c>
      <c r="E122" s="1">
        <f>COUNTIFS('SFA-School Level'!$C:$C,$A122)</f>
        <v>1</v>
      </c>
    </row>
    <row r="123" spans="1:5" x14ac:dyDescent="0.25">
      <c r="A123" s="1">
        <v>80010</v>
      </c>
      <c r="B123" s="1" t="s">
        <v>417</v>
      </c>
      <c r="C123" s="1">
        <v>29</v>
      </c>
      <c r="D123" s="1">
        <v>49</v>
      </c>
      <c r="E123" s="1">
        <f>COUNTIFS('SFA-School Level'!$C:$C,$A123)</f>
        <v>1</v>
      </c>
    </row>
    <row r="124" spans="1:5" x14ac:dyDescent="0.25">
      <c r="A124" s="1">
        <v>80020</v>
      </c>
      <c r="B124" s="1" t="s">
        <v>555</v>
      </c>
      <c r="C124" s="1">
        <v>23</v>
      </c>
      <c r="D124" s="1">
        <v>65</v>
      </c>
      <c r="E124" s="1">
        <f>COUNTIFS('SFA-School Level'!$C:$C,$A124)</f>
        <v>1</v>
      </c>
    </row>
    <row r="125" spans="1:5" x14ac:dyDescent="0.25">
      <c r="A125" s="1">
        <v>90010</v>
      </c>
      <c r="B125" s="1" t="s">
        <v>554</v>
      </c>
      <c r="C125" s="1">
        <v>35</v>
      </c>
      <c r="D125" s="1">
        <v>57</v>
      </c>
      <c r="E125" s="1">
        <f>COUNTIFS('SFA-School Level'!$C:$C,$A125)</f>
        <v>1</v>
      </c>
    </row>
    <row r="126" spans="1:5" x14ac:dyDescent="0.25">
      <c r="A126" s="1">
        <v>90030</v>
      </c>
      <c r="B126" s="1" t="s">
        <v>378</v>
      </c>
      <c r="C126" s="1">
        <v>8</v>
      </c>
      <c r="D126" s="1">
        <v>58</v>
      </c>
      <c r="E126" s="1">
        <f>COUNTIFS('SFA-School Level'!$C:$C,$A126)</f>
        <v>1</v>
      </c>
    </row>
    <row r="127" spans="1:5" x14ac:dyDescent="0.25">
      <c r="A127" s="1">
        <v>90090</v>
      </c>
      <c r="B127" s="1" t="s">
        <v>95</v>
      </c>
      <c r="C127" s="1">
        <v>3</v>
      </c>
      <c r="D127" s="1">
        <v>10</v>
      </c>
      <c r="E127" s="1">
        <f>COUNTIFS('SFA-School Level'!$C:$C,$A127)</f>
        <v>1</v>
      </c>
    </row>
    <row r="128" spans="1:5" x14ac:dyDescent="0.25">
      <c r="A128" s="1">
        <v>98010</v>
      </c>
      <c r="B128" s="1" t="s">
        <v>641</v>
      </c>
      <c r="C128" s="1">
        <v>4</v>
      </c>
      <c r="D128" s="1">
        <v>17</v>
      </c>
      <c r="E128" s="1">
        <f>COUNTIFS('SFA-School Level'!$C:$C,$A128)</f>
        <v>1</v>
      </c>
    </row>
    <row r="129" spans="1:5" x14ac:dyDescent="0.25">
      <c r="A129" s="1">
        <v>100010</v>
      </c>
      <c r="B129" s="1" t="s">
        <v>644</v>
      </c>
      <c r="C129" s="1">
        <v>2</v>
      </c>
      <c r="D129" s="1">
        <v>17</v>
      </c>
      <c r="E129" s="1">
        <f>COUNTIFS('SFA-School Level'!$C:$C,$A129)</f>
        <v>1</v>
      </c>
    </row>
    <row r="130" spans="1:5" x14ac:dyDescent="0.25">
      <c r="A130" s="1">
        <v>100030</v>
      </c>
      <c r="B130" s="1" t="s">
        <v>680</v>
      </c>
      <c r="C130" s="1">
        <v>1</v>
      </c>
      <c r="D130" s="1">
        <v>13</v>
      </c>
      <c r="E130" s="1">
        <f>COUNTIFS('SFA-School Level'!$C:$C,$A130)</f>
        <v>1</v>
      </c>
    </row>
    <row r="131" spans="1:5" x14ac:dyDescent="0.25">
      <c r="A131" s="1">
        <v>108010</v>
      </c>
      <c r="B131" s="1" t="s">
        <v>643</v>
      </c>
      <c r="C131" s="1">
        <v>8</v>
      </c>
      <c r="D131" s="1">
        <v>251</v>
      </c>
      <c r="E131" s="1">
        <f>COUNTIFS('SFA-School Level'!$C:$C,$A131)</f>
        <v>1</v>
      </c>
    </row>
    <row r="132" spans="1:5" x14ac:dyDescent="0.25">
      <c r="A132" s="1">
        <v>110060</v>
      </c>
      <c r="B132" s="1" t="s">
        <v>553</v>
      </c>
      <c r="C132" s="1">
        <v>53</v>
      </c>
      <c r="D132" s="1">
        <v>95</v>
      </c>
      <c r="E132" s="1">
        <f>COUNTIFS('SFA-School Level'!$C:$C,$A132)</f>
        <v>1</v>
      </c>
    </row>
    <row r="133" spans="1:5" x14ac:dyDescent="0.25">
      <c r="A133" s="1">
        <v>110070</v>
      </c>
      <c r="B133" s="1" t="s">
        <v>552</v>
      </c>
      <c r="C133" s="1">
        <v>77</v>
      </c>
      <c r="D133" s="1">
        <v>117</v>
      </c>
      <c r="E133" s="1">
        <f>COUNTIFS('SFA-School Level'!$C:$C,$A133)</f>
        <v>1</v>
      </c>
    </row>
    <row r="134" spans="1:5" x14ac:dyDescent="0.25">
      <c r="A134" s="1">
        <v>110100</v>
      </c>
      <c r="B134" s="1" t="s">
        <v>97</v>
      </c>
      <c r="C134" s="1">
        <v>30</v>
      </c>
      <c r="D134" s="1">
        <v>53</v>
      </c>
      <c r="E134" s="1">
        <f>COUNTIFS('SFA-School Level'!$C:$C,$A134)</f>
        <v>1</v>
      </c>
    </row>
    <row r="135" spans="1:5" x14ac:dyDescent="0.25">
      <c r="A135" s="1">
        <v>110110</v>
      </c>
      <c r="B135" s="1" t="s">
        <v>551</v>
      </c>
      <c r="C135" s="1">
        <v>3</v>
      </c>
      <c r="D135" s="1">
        <v>9</v>
      </c>
      <c r="E135" s="1">
        <f>COUNTIFS('SFA-School Level'!$C:$C,$A135)</f>
        <v>1</v>
      </c>
    </row>
    <row r="136" spans="1:5" x14ac:dyDescent="0.25">
      <c r="A136" s="1">
        <v>118010</v>
      </c>
      <c r="B136" s="1" t="s">
        <v>421</v>
      </c>
      <c r="C136" s="1">
        <v>22</v>
      </c>
      <c r="D136" s="1">
        <v>125</v>
      </c>
      <c r="E136" s="1">
        <f>COUNTIFS('SFA-School Level'!$C:$C,$A136)</f>
        <v>1</v>
      </c>
    </row>
    <row r="137" spans="1:5" x14ac:dyDescent="0.25">
      <c r="A137" s="1">
        <v>120010</v>
      </c>
      <c r="B137" s="1" t="s">
        <v>550</v>
      </c>
      <c r="C137" s="1">
        <v>53</v>
      </c>
      <c r="D137" s="1">
        <v>125</v>
      </c>
      <c r="E137" s="1">
        <f>COUNTIFS('SFA-School Level'!$C:$C,$A137)</f>
        <v>1</v>
      </c>
    </row>
    <row r="138" spans="1:5" x14ac:dyDescent="0.25">
      <c r="A138" s="1">
        <v>120020</v>
      </c>
      <c r="B138" s="1" t="s">
        <v>549</v>
      </c>
      <c r="C138" s="1">
        <v>94</v>
      </c>
      <c r="D138" s="1">
        <v>222</v>
      </c>
      <c r="E138" s="1">
        <f>COUNTIFS('SFA-School Level'!$C:$C,$A138)</f>
        <v>1</v>
      </c>
    </row>
    <row r="139" spans="1:5" x14ac:dyDescent="0.25">
      <c r="A139" s="1">
        <v>128010</v>
      </c>
      <c r="B139" s="1" t="s">
        <v>422</v>
      </c>
      <c r="C139" s="1">
        <v>3</v>
      </c>
      <c r="D139" s="1">
        <v>7</v>
      </c>
      <c r="E139" s="1">
        <f>COUNTIFS('SFA-School Level'!$C:$C,$A139)</f>
        <v>1</v>
      </c>
    </row>
    <row r="140" spans="1:5" x14ac:dyDescent="0.25">
      <c r="A140" s="1">
        <v>130010</v>
      </c>
      <c r="B140" s="1" t="s">
        <v>101</v>
      </c>
      <c r="C140" s="1">
        <v>28</v>
      </c>
      <c r="D140" s="1">
        <v>70</v>
      </c>
      <c r="E140" s="1">
        <f>COUNTIFS('SFA-School Level'!$C:$C,$A140)</f>
        <v>1</v>
      </c>
    </row>
    <row r="141" spans="1:5" x14ac:dyDescent="0.25">
      <c r="A141" s="1">
        <v>130020</v>
      </c>
      <c r="B141" s="1" t="s">
        <v>102</v>
      </c>
      <c r="C141" s="1">
        <v>48</v>
      </c>
      <c r="D141" s="1">
        <v>105</v>
      </c>
      <c r="E141" s="1">
        <f>COUNTIFS('SFA-School Level'!$C:$C,$A141)</f>
        <v>1</v>
      </c>
    </row>
    <row r="142" spans="1:5" x14ac:dyDescent="0.25">
      <c r="A142" s="1">
        <v>130030</v>
      </c>
      <c r="B142" s="1" t="s">
        <v>103</v>
      </c>
      <c r="C142" s="1">
        <v>19</v>
      </c>
      <c r="D142" s="1">
        <v>46</v>
      </c>
      <c r="E142" s="1">
        <f>COUNTIFS('SFA-School Level'!$C:$C,$A142)</f>
        <v>1</v>
      </c>
    </row>
    <row r="143" spans="1:5" x14ac:dyDescent="0.25">
      <c r="A143" s="1">
        <v>140020</v>
      </c>
      <c r="B143" s="1" t="s">
        <v>548</v>
      </c>
      <c r="C143" s="1">
        <v>55</v>
      </c>
      <c r="D143" s="1">
        <v>347</v>
      </c>
      <c r="E143" s="1">
        <f>COUNTIFS('SFA-School Level'!$C:$C,$A143)</f>
        <v>1</v>
      </c>
    </row>
    <row r="144" spans="1:5" x14ac:dyDescent="0.25">
      <c r="A144" s="1">
        <v>140030</v>
      </c>
      <c r="B144" s="1" t="s">
        <v>424</v>
      </c>
      <c r="C144" s="1">
        <v>22</v>
      </c>
      <c r="D144" s="1">
        <v>151</v>
      </c>
      <c r="E144" s="1">
        <f>COUNTIFS('SFA-School Level'!$C:$C,$A144)</f>
        <v>1</v>
      </c>
    </row>
    <row r="145" spans="1:5" x14ac:dyDescent="0.25">
      <c r="A145" s="1">
        <v>140090</v>
      </c>
      <c r="B145" s="1" t="s">
        <v>104</v>
      </c>
      <c r="C145" s="1">
        <v>27</v>
      </c>
      <c r="D145" s="1">
        <v>30</v>
      </c>
      <c r="E145" s="1">
        <f>COUNTIFS('SFA-School Level'!$C:$C,$A145)</f>
        <v>1</v>
      </c>
    </row>
    <row r="146" spans="1:5" x14ac:dyDescent="0.25">
      <c r="A146" s="1">
        <v>140100</v>
      </c>
      <c r="B146" s="1" t="s">
        <v>425</v>
      </c>
      <c r="C146" s="1">
        <v>26</v>
      </c>
      <c r="D146" s="1">
        <v>155</v>
      </c>
      <c r="E146" s="1">
        <f>COUNTIFS('SFA-School Level'!$C:$C,$A146)</f>
        <v>1</v>
      </c>
    </row>
    <row r="147" spans="1:5" x14ac:dyDescent="0.25">
      <c r="A147" s="1">
        <v>148010</v>
      </c>
      <c r="B147" s="1" t="s">
        <v>547</v>
      </c>
      <c r="C147" s="1">
        <v>22</v>
      </c>
      <c r="D147" s="1">
        <v>265</v>
      </c>
      <c r="E147" s="1">
        <f>COUNTIFS('SFA-School Level'!$C:$C,$A147)</f>
        <v>1</v>
      </c>
    </row>
    <row r="148" spans="1:5" x14ac:dyDescent="0.25">
      <c r="A148" s="1">
        <v>150010</v>
      </c>
      <c r="B148" s="1" t="s">
        <v>546</v>
      </c>
      <c r="C148" s="1">
        <v>134</v>
      </c>
      <c r="D148" s="1">
        <v>210</v>
      </c>
      <c r="E148" s="1">
        <f>COUNTIFS('SFA-School Level'!$C:$C,$A148)</f>
        <v>1</v>
      </c>
    </row>
    <row r="149" spans="1:5" x14ac:dyDescent="0.25">
      <c r="A149" s="1">
        <v>150020</v>
      </c>
      <c r="B149" s="1" t="s">
        <v>545</v>
      </c>
      <c r="C149" s="1">
        <v>156</v>
      </c>
      <c r="D149" s="1">
        <v>216</v>
      </c>
      <c r="E149" s="1">
        <f>COUNTIFS('SFA-School Level'!$C:$C,$A149)</f>
        <v>1</v>
      </c>
    </row>
    <row r="150" spans="1:5" x14ac:dyDescent="0.25">
      <c r="A150" s="1">
        <v>160010</v>
      </c>
      <c r="B150" s="1" t="s">
        <v>107</v>
      </c>
      <c r="C150" s="1">
        <v>55</v>
      </c>
      <c r="D150" s="1">
        <v>401</v>
      </c>
      <c r="E150" s="1">
        <f>COUNTIFS('SFA-School Level'!$C:$C,$A150)</f>
        <v>1</v>
      </c>
    </row>
    <row r="151" spans="1:5" x14ac:dyDescent="0.25">
      <c r="A151" s="1">
        <v>160020</v>
      </c>
      <c r="B151" s="1" t="s">
        <v>108</v>
      </c>
      <c r="C151" s="1">
        <v>56</v>
      </c>
      <c r="D151" s="1">
        <v>419</v>
      </c>
      <c r="E151" s="1">
        <f>COUNTIFS('SFA-School Level'!$C:$C,$A151)</f>
        <v>1</v>
      </c>
    </row>
    <row r="152" spans="1:5" x14ac:dyDescent="0.25">
      <c r="A152" s="1">
        <v>160050</v>
      </c>
      <c r="B152" s="1" t="s">
        <v>109</v>
      </c>
      <c r="C152" s="1">
        <v>100</v>
      </c>
      <c r="D152" s="1">
        <v>295</v>
      </c>
      <c r="E152" s="1">
        <f>COUNTIFS('SFA-School Level'!$C:$C,$A152)</f>
        <v>1</v>
      </c>
    </row>
    <row r="153" spans="1:5" x14ac:dyDescent="0.25">
      <c r="A153" s="1">
        <v>160060</v>
      </c>
      <c r="B153" s="1" t="s">
        <v>110</v>
      </c>
      <c r="C153" s="1">
        <v>166</v>
      </c>
      <c r="D153" s="1">
        <v>840</v>
      </c>
      <c r="E153" s="1">
        <f>COUNTIFS('SFA-School Level'!$C:$C,$A153)</f>
        <v>1</v>
      </c>
    </row>
    <row r="154" spans="1:5" x14ac:dyDescent="0.25">
      <c r="A154" s="1">
        <v>160070</v>
      </c>
      <c r="B154" s="1" t="s">
        <v>111</v>
      </c>
      <c r="C154" s="1">
        <v>83</v>
      </c>
      <c r="D154" s="1">
        <v>466</v>
      </c>
      <c r="E154" s="1">
        <f>COUNTIFS('SFA-School Level'!$C:$C,$A154)</f>
        <v>1</v>
      </c>
    </row>
    <row r="155" spans="1:5" x14ac:dyDescent="0.25">
      <c r="A155" s="1">
        <v>160090</v>
      </c>
      <c r="B155" s="1" t="s">
        <v>112</v>
      </c>
      <c r="C155" s="1">
        <v>21</v>
      </c>
      <c r="D155" s="1">
        <v>388</v>
      </c>
      <c r="E155" s="1">
        <f>COUNTIFS('SFA-School Level'!$C:$C,$A155)</f>
        <v>1</v>
      </c>
    </row>
    <row r="156" spans="1:5" x14ac:dyDescent="0.25">
      <c r="A156" s="1">
        <v>160130</v>
      </c>
      <c r="B156" s="1" t="s">
        <v>113</v>
      </c>
      <c r="C156" s="1">
        <v>65</v>
      </c>
      <c r="D156" s="1">
        <v>595</v>
      </c>
      <c r="E156" s="1">
        <f>COUNTIFS('SFA-School Level'!$C:$C,$A156)</f>
        <v>1</v>
      </c>
    </row>
    <row r="157" spans="1:5" x14ac:dyDescent="0.25">
      <c r="A157" s="1">
        <v>160170</v>
      </c>
      <c r="B157" s="1" t="s">
        <v>544</v>
      </c>
      <c r="C157" s="1">
        <v>50</v>
      </c>
      <c r="D157" s="1">
        <v>334</v>
      </c>
      <c r="E157" s="1">
        <f>COUNTIFS('SFA-School Level'!$C:$C,$A157)</f>
        <v>1</v>
      </c>
    </row>
    <row r="158" spans="1:5" x14ac:dyDescent="0.25">
      <c r="A158" s="1">
        <v>160180</v>
      </c>
      <c r="B158" s="1" t="s">
        <v>114</v>
      </c>
      <c r="C158" s="1">
        <v>178</v>
      </c>
      <c r="D158" s="1">
        <v>385</v>
      </c>
      <c r="E158" s="1">
        <f>COUNTIFS('SFA-School Level'!$C:$C,$A158)</f>
        <v>1</v>
      </c>
    </row>
    <row r="159" spans="1:5" x14ac:dyDescent="0.25">
      <c r="A159" s="1">
        <v>160210</v>
      </c>
      <c r="B159" s="1" t="s">
        <v>115</v>
      </c>
      <c r="C159" s="1">
        <v>120</v>
      </c>
      <c r="D159" s="1">
        <v>893</v>
      </c>
      <c r="E159" s="1">
        <f>COUNTIFS('SFA-School Level'!$C:$C,$A159)</f>
        <v>1</v>
      </c>
    </row>
    <row r="160" spans="1:5" x14ac:dyDescent="0.25">
      <c r="A160" s="1">
        <v>160220</v>
      </c>
      <c r="B160" s="1" t="s">
        <v>116</v>
      </c>
      <c r="C160" s="1">
        <v>70</v>
      </c>
      <c r="D160" s="1">
        <v>525</v>
      </c>
      <c r="E160" s="1">
        <f>COUNTIFS('SFA-School Level'!$C:$C,$A160)</f>
        <v>1</v>
      </c>
    </row>
    <row r="161" spans="1:5" x14ac:dyDescent="0.25">
      <c r="A161" s="1">
        <v>160240</v>
      </c>
      <c r="B161" s="1" t="s">
        <v>117</v>
      </c>
      <c r="C161" s="1">
        <v>68</v>
      </c>
      <c r="D161" s="1">
        <v>349</v>
      </c>
      <c r="E161" s="1">
        <f>COUNTIFS('SFA-School Level'!$C:$C,$A161)</f>
        <v>1</v>
      </c>
    </row>
    <row r="162" spans="1:5" x14ac:dyDescent="0.25">
      <c r="A162" s="1">
        <v>160250</v>
      </c>
      <c r="B162" s="1" t="s">
        <v>118</v>
      </c>
      <c r="C162" s="1">
        <v>108</v>
      </c>
      <c r="D162" s="1">
        <v>513</v>
      </c>
      <c r="E162" s="1">
        <f>COUNTIFS('SFA-School Level'!$C:$C,$A162)</f>
        <v>1</v>
      </c>
    </row>
    <row r="163" spans="1:5" x14ac:dyDescent="0.25">
      <c r="A163" s="1">
        <v>160260</v>
      </c>
      <c r="B163" s="1" t="s">
        <v>119</v>
      </c>
      <c r="C163" s="1">
        <v>146</v>
      </c>
      <c r="D163" s="1">
        <v>521</v>
      </c>
      <c r="E163" s="1">
        <f>COUNTIFS('SFA-School Level'!$C:$C,$A163)</f>
        <v>1</v>
      </c>
    </row>
    <row r="164" spans="1:5" x14ac:dyDescent="0.25">
      <c r="A164" s="1">
        <v>160270</v>
      </c>
      <c r="B164" s="1" t="s">
        <v>120</v>
      </c>
      <c r="C164" s="1">
        <v>17</v>
      </c>
      <c r="D164" s="1">
        <v>71</v>
      </c>
      <c r="E164" s="1">
        <f>COUNTIFS('SFA-School Level'!$C:$C,$A164)</f>
        <v>1</v>
      </c>
    </row>
    <row r="165" spans="1:5" x14ac:dyDescent="0.25">
      <c r="A165" s="1">
        <v>160280</v>
      </c>
      <c r="B165" s="1" t="s">
        <v>121</v>
      </c>
      <c r="C165" s="1">
        <v>12</v>
      </c>
      <c r="D165" s="1">
        <v>65</v>
      </c>
      <c r="E165" s="1">
        <f>COUNTIFS('SFA-School Level'!$C:$C,$A165)</f>
        <v>1</v>
      </c>
    </row>
    <row r="166" spans="1:5" x14ac:dyDescent="0.25">
      <c r="A166" s="1">
        <v>160290</v>
      </c>
      <c r="B166" s="1" t="s">
        <v>122</v>
      </c>
      <c r="C166" s="1">
        <v>59</v>
      </c>
      <c r="D166" s="1">
        <v>364</v>
      </c>
      <c r="E166" s="1">
        <f>COUNTIFS('SFA-School Level'!$C:$C,$A166)</f>
        <v>1</v>
      </c>
    </row>
    <row r="167" spans="1:5" x14ac:dyDescent="0.25">
      <c r="A167" s="1">
        <v>160300</v>
      </c>
      <c r="B167" s="1" t="s">
        <v>123</v>
      </c>
      <c r="C167" s="1">
        <v>65</v>
      </c>
      <c r="D167" s="1">
        <v>353</v>
      </c>
      <c r="E167" s="1">
        <f>COUNTIFS('SFA-School Level'!$C:$C,$A167)</f>
        <v>1</v>
      </c>
    </row>
    <row r="168" spans="1:5" x14ac:dyDescent="0.25">
      <c r="A168" s="1">
        <v>160340</v>
      </c>
      <c r="B168" s="1" t="s">
        <v>124</v>
      </c>
      <c r="C168" s="1">
        <v>87</v>
      </c>
      <c r="D168" s="1">
        <v>401</v>
      </c>
      <c r="E168" s="1">
        <f>COUNTIFS('SFA-School Level'!$C:$C,$A168)</f>
        <v>1</v>
      </c>
    </row>
    <row r="169" spans="1:5" x14ac:dyDescent="0.25">
      <c r="A169" s="1">
        <v>160350</v>
      </c>
      <c r="B169" s="1" t="s">
        <v>125</v>
      </c>
      <c r="C169" s="1">
        <v>58</v>
      </c>
      <c r="D169" s="1">
        <v>437</v>
      </c>
      <c r="E169" s="1">
        <f>COUNTIFS('SFA-School Level'!$C:$C,$A169)</f>
        <v>1</v>
      </c>
    </row>
    <row r="170" spans="1:5" x14ac:dyDescent="0.25">
      <c r="A170" s="1">
        <v>160360</v>
      </c>
      <c r="B170" s="1" t="s">
        <v>126</v>
      </c>
      <c r="C170" s="1">
        <v>7</v>
      </c>
      <c r="D170" s="1">
        <v>467</v>
      </c>
      <c r="E170" s="1">
        <f>COUNTIFS('SFA-School Level'!$C:$C,$A170)</f>
        <v>1</v>
      </c>
    </row>
    <row r="171" spans="1:5" x14ac:dyDescent="0.25">
      <c r="A171" s="1">
        <v>160380</v>
      </c>
      <c r="B171" s="1" t="s">
        <v>127</v>
      </c>
      <c r="C171" s="1">
        <v>93</v>
      </c>
      <c r="D171" s="1">
        <v>396</v>
      </c>
      <c r="E171" s="1">
        <f>COUNTIFS('SFA-School Level'!$C:$C,$A171)</f>
        <v>1</v>
      </c>
    </row>
    <row r="172" spans="1:5" x14ac:dyDescent="0.25">
      <c r="A172" s="1">
        <v>160400</v>
      </c>
      <c r="B172" s="1" t="s">
        <v>128</v>
      </c>
      <c r="C172" s="1">
        <v>9</v>
      </c>
      <c r="D172" s="1">
        <v>445</v>
      </c>
      <c r="E172" s="1">
        <f>COUNTIFS('SFA-School Level'!$C:$C,$A172)</f>
        <v>1</v>
      </c>
    </row>
    <row r="173" spans="1:5" x14ac:dyDescent="0.25">
      <c r="A173" s="1">
        <v>160410</v>
      </c>
      <c r="B173" s="1" t="s">
        <v>129</v>
      </c>
      <c r="C173" s="1">
        <v>60</v>
      </c>
      <c r="D173" s="1">
        <v>401</v>
      </c>
      <c r="E173" s="1">
        <f>COUNTIFS('SFA-School Level'!$C:$C,$A173)</f>
        <v>1</v>
      </c>
    </row>
    <row r="174" spans="1:5" x14ac:dyDescent="0.25">
      <c r="A174" s="1">
        <v>167010</v>
      </c>
      <c r="B174" s="1" t="s">
        <v>130</v>
      </c>
      <c r="C174" s="1">
        <v>56</v>
      </c>
      <c r="D174" s="1">
        <v>215</v>
      </c>
      <c r="E174" s="1">
        <f>COUNTIFS('SFA-School Level'!$C:$C,$A174)</f>
        <v>1</v>
      </c>
    </row>
    <row r="175" spans="1:5" x14ac:dyDescent="0.25">
      <c r="A175" s="1">
        <v>167020</v>
      </c>
      <c r="B175" s="1" t="s">
        <v>381</v>
      </c>
      <c r="C175" s="1">
        <v>6</v>
      </c>
      <c r="D175" s="1">
        <v>16</v>
      </c>
      <c r="E175" s="1">
        <f>COUNTIFS('SFA-School Level'!$C:$C,$A175)</f>
        <v>1</v>
      </c>
    </row>
    <row r="176" spans="1:5" x14ac:dyDescent="0.25">
      <c r="A176" s="1">
        <v>167030</v>
      </c>
      <c r="B176" s="1" t="s">
        <v>131</v>
      </c>
      <c r="C176" s="1">
        <v>34</v>
      </c>
      <c r="D176" s="1">
        <v>346</v>
      </c>
      <c r="E176" s="1">
        <f>COUNTIFS('SFA-School Level'!$C:$C,$A176)</f>
        <v>1</v>
      </c>
    </row>
    <row r="177" spans="1:5" x14ac:dyDescent="0.25">
      <c r="A177" s="1">
        <v>168010</v>
      </c>
      <c r="B177" s="1" t="s">
        <v>132</v>
      </c>
      <c r="C177" s="1">
        <v>105</v>
      </c>
      <c r="D177" s="1">
        <v>879</v>
      </c>
      <c r="E177" s="1">
        <f>COUNTIFS('SFA-School Level'!$C:$C,$A177)</f>
        <v>1</v>
      </c>
    </row>
    <row r="178" spans="1:5" x14ac:dyDescent="0.25">
      <c r="A178" s="1">
        <v>169010</v>
      </c>
      <c r="B178" s="1" t="s">
        <v>133</v>
      </c>
      <c r="C178" s="1">
        <v>5</v>
      </c>
      <c r="D178" s="1">
        <v>156</v>
      </c>
      <c r="E178" s="1">
        <f>COUNTIFS('SFA-School Level'!$C:$C,$A178)</f>
        <v>1</v>
      </c>
    </row>
    <row r="179" spans="1:5" x14ac:dyDescent="0.25">
      <c r="A179" s="1">
        <v>169040</v>
      </c>
      <c r="B179" s="1" t="s">
        <v>134</v>
      </c>
      <c r="C179" s="1">
        <v>66</v>
      </c>
      <c r="D179" s="1">
        <v>114</v>
      </c>
      <c r="E179" s="1">
        <f>COUNTIFS('SFA-School Level'!$C:$C,$A179)</f>
        <v>1</v>
      </c>
    </row>
    <row r="180" spans="1:5" x14ac:dyDescent="0.25">
      <c r="A180" s="1">
        <v>169050</v>
      </c>
      <c r="B180" s="1" t="s">
        <v>135</v>
      </c>
      <c r="C180" s="1">
        <v>7</v>
      </c>
      <c r="D180" s="1">
        <v>199</v>
      </c>
      <c r="E180" s="1">
        <f>COUNTIFS('SFA-School Level'!$C:$C,$A180)</f>
        <v>1</v>
      </c>
    </row>
    <row r="181" spans="1:5" x14ac:dyDescent="0.25">
      <c r="A181" s="1">
        <v>169060</v>
      </c>
      <c r="B181" s="1" t="s">
        <v>379</v>
      </c>
      <c r="C181" s="1">
        <v>24</v>
      </c>
      <c r="D181" s="1">
        <v>189</v>
      </c>
      <c r="E181" s="1">
        <f>COUNTIFS('SFA-School Level'!$C:$C,$A181)</f>
        <v>1</v>
      </c>
    </row>
    <row r="182" spans="1:5" x14ac:dyDescent="0.25">
      <c r="A182" s="1">
        <v>169070</v>
      </c>
      <c r="B182" s="1" t="s">
        <v>380</v>
      </c>
      <c r="C182" s="1">
        <v>11</v>
      </c>
      <c r="D182" s="1">
        <v>195</v>
      </c>
      <c r="E182" s="1">
        <f>COUNTIFS('SFA-School Level'!$C:$C,$A182)</f>
        <v>1</v>
      </c>
    </row>
    <row r="183" spans="1:5" x14ac:dyDescent="0.25">
      <c r="A183" s="1">
        <v>170010</v>
      </c>
      <c r="B183" s="1" t="s">
        <v>543</v>
      </c>
      <c r="C183" s="1">
        <v>25</v>
      </c>
      <c r="D183" s="1">
        <v>55</v>
      </c>
      <c r="E183" s="1">
        <f>COUNTIFS('SFA-School Level'!$C:$C,$A183)</f>
        <v>1</v>
      </c>
    </row>
    <row r="184" spans="1:5" x14ac:dyDescent="0.25">
      <c r="A184" s="1">
        <v>170020</v>
      </c>
      <c r="B184" s="1" t="s">
        <v>137</v>
      </c>
      <c r="C184" s="1">
        <v>18</v>
      </c>
      <c r="D184" s="1">
        <v>39</v>
      </c>
      <c r="E184" s="1">
        <f>COUNTIFS('SFA-School Level'!$C:$C,$A184)</f>
        <v>1</v>
      </c>
    </row>
    <row r="185" spans="1:5" x14ac:dyDescent="0.25">
      <c r="A185" s="1">
        <v>178010</v>
      </c>
      <c r="B185" s="1" t="s">
        <v>542</v>
      </c>
      <c r="C185" s="1">
        <v>1095</v>
      </c>
      <c r="D185" s="1">
        <v>6948</v>
      </c>
      <c r="E185" s="1">
        <f>COUNTIFS('SFA-School Level'!$C:$C,$A185)</f>
        <v>1</v>
      </c>
    </row>
    <row r="186" spans="1:5" x14ac:dyDescent="0.25">
      <c r="A186" s="1">
        <v>179010</v>
      </c>
      <c r="B186" s="1" t="s">
        <v>541</v>
      </c>
      <c r="C186" s="2">
        <v>63</v>
      </c>
      <c r="D186" s="2">
        <v>104</v>
      </c>
      <c r="E186" s="1">
        <f>COUNTIFS('SFA-School Level'!$C:$C,$A186)</f>
        <v>1</v>
      </c>
    </row>
    <row r="187" spans="1:5" x14ac:dyDescent="0.25">
      <c r="A187" s="1">
        <v>180010</v>
      </c>
      <c r="B187" s="1" t="s">
        <v>540</v>
      </c>
      <c r="C187" s="1">
        <v>66</v>
      </c>
      <c r="D187" s="1">
        <v>165</v>
      </c>
      <c r="E187" s="1">
        <f>COUNTIFS('SFA-School Level'!$C:$C,$A187)</f>
        <v>1</v>
      </c>
    </row>
    <row r="188" spans="1:5" x14ac:dyDescent="0.25">
      <c r="A188" s="1">
        <v>180020</v>
      </c>
      <c r="B188" s="1" t="s">
        <v>539</v>
      </c>
      <c r="C188" s="1">
        <v>26</v>
      </c>
      <c r="D188" s="1">
        <v>78</v>
      </c>
      <c r="E188" s="1">
        <f>COUNTIFS('SFA-School Level'!$C:$C,$A188)</f>
        <v>1</v>
      </c>
    </row>
    <row r="189" spans="1:5" x14ac:dyDescent="0.25">
      <c r="A189" s="1">
        <v>190010</v>
      </c>
      <c r="B189" s="1" t="s">
        <v>538</v>
      </c>
      <c r="C189" s="1">
        <v>44</v>
      </c>
      <c r="D189" s="1">
        <v>122</v>
      </c>
      <c r="E189" s="1">
        <f>COUNTIFS('SFA-School Level'!$C:$C,$A189)</f>
        <v>1</v>
      </c>
    </row>
    <row r="190" spans="1:5" x14ac:dyDescent="0.25">
      <c r="A190" s="1">
        <v>200010</v>
      </c>
      <c r="B190" s="1" t="s">
        <v>141</v>
      </c>
      <c r="C190" s="1">
        <v>37</v>
      </c>
      <c r="D190" s="1">
        <v>68</v>
      </c>
      <c r="E190" s="1">
        <f>COUNTIFS('SFA-School Level'!$C:$C,$A190)</f>
        <v>1</v>
      </c>
    </row>
    <row r="191" spans="1:5" x14ac:dyDescent="0.25">
      <c r="A191" s="1">
        <v>210010</v>
      </c>
      <c r="B191" s="1" t="s">
        <v>653</v>
      </c>
      <c r="C191" s="1">
        <v>3</v>
      </c>
      <c r="D191" s="1">
        <v>12</v>
      </c>
      <c r="E191" s="1">
        <f>COUNTIFS('SFA-School Level'!$C:$C,$A191)</f>
        <v>1</v>
      </c>
    </row>
    <row r="192" spans="1:5" x14ac:dyDescent="0.25">
      <c r="A192" s="1">
        <v>210030</v>
      </c>
      <c r="B192" s="1" t="s">
        <v>681</v>
      </c>
      <c r="C192" s="1">
        <v>15</v>
      </c>
      <c r="D192" s="1">
        <v>23</v>
      </c>
      <c r="E192" s="1">
        <f>COUNTIFS('SFA-School Level'!$C:$C,$A192)</f>
        <v>1</v>
      </c>
    </row>
    <row r="193" spans="1:5" x14ac:dyDescent="0.25">
      <c r="A193" s="1">
        <v>210050</v>
      </c>
      <c r="B193" s="1" t="s">
        <v>659</v>
      </c>
      <c r="C193" s="1">
        <v>5</v>
      </c>
      <c r="D193" s="1">
        <v>12</v>
      </c>
      <c r="E193" s="1">
        <f>COUNTIFS('SFA-School Level'!$C:$C,$A193)</f>
        <v>1</v>
      </c>
    </row>
    <row r="194" spans="1:5" x14ac:dyDescent="0.25">
      <c r="A194" s="1">
        <v>210060</v>
      </c>
      <c r="B194" s="1" t="s">
        <v>658</v>
      </c>
      <c r="C194" s="1">
        <v>4</v>
      </c>
      <c r="D194" s="1">
        <v>33</v>
      </c>
      <c r="E194" s="1">
        <f>COUNTIFS('SFA-School Level'!$C:$C,$A194)</f>
        <v>1</v>
      </c>
    </row>
    <row r="195" spans="1:5" x14ac:dyDescent="0.25">
      <c r="A195" s="1">
        <v>210080</v>
      </c>
      <c r="B195" s="1" t="s">
        <v>660</v>
      </c>
      <c r="C195" s="1">
        <v>9</v>
      </c>
      <c r="D195" s="1">
        <v>14</v>
      </c>
      <c r="E195" s="1">
        <f>COUNTIFS('SFA-School Level'!$C:$C,$A195)</f>
        <v>1</v>
      </c>
    </row>
    <row r="196" spans="1:5" x14ac:dyDescent="0.25">
      <c r="A196" s="1">
        <v>210090</v>
      </c>
      <c r="B196" s="1" t="s">
        <v>656</v>
      </c>
      <c r="C196" s="1">
        <v>19</v>
      </c>
      <c r="D196" s="1">
        <v>22</v>
      </c>
      <c r="E196" s="1">
        <f>COUNTIFS('SFA-School Level'!$C:$C,$A196)</f>
        <v>1</v>
      </c>
    </row>
    <row r="197" spans="1:5" x14ac:dyDescent="0.25">
      <c r="A197" s="1">
        <v>210120</v>
      </c>
      <c r="B197" s="1" t="s">
        <v>654</v>
      </c>
      <c r="C197" s="1">
        <v>22</v>
      </c>
      <c r="D197" s="1">
        <v>36</v>
      </c>
      <c r="E197" s="1">
        <f>COUNTIFS('SFA-School Level'!$C:$C,$A197)</f>
        <v>1</v>
      </c>
    </row>
    <row r="198" spans="1:5" x14ac:dyDescent="0.25">
      <c r="A198" s="1">
        <v>220010</v>
      </c>
      <c r="B198" s="1" t="s">
        <v>142</v>
      </c>
      <c r="C198" s="1">
        <v>30</v>
      </c>
      <c r="D198" s="1">
        <v>325</v>
      </c>
      <c r="E198" s="1">
        <f>COUNTIFS('SFA-School Level'!$C:$C,$A198)</f>
        <v>1</v>
      </c>
    </row>
    <row r="199" spans="1:5" x14ac:dyDescent="0.25">
      <c r="A199" s="1">
        <v>220020</v>
      </c>
      <c r="B199" s="1" t="s">
        <v>431</v>
      </c>
      <c r="C199" s="1">
        <v>82</v>
      </c>
      <c r="D199" s="1">
        <v>451</v>
      </c>
      <c r="E199" s="1">
        <f>COUNTIFS('SFA-School Level'!$C:$C,$A199)</f>
        <v>1</v>
      </c>
    </row>
    <row r="200" spans="1:5" x14ac:dyDescent="0.25">
      <c r="A200" s="1">
        <v>220030</v>
      </c>
      <c r="B200" s="1" t="s">
        <v>143</v>
      </c>
      <c r="C200" s="1">
        <v>57</v>
      </c>
      <c r="D200" s="1">
        <v>404</v>
      </c>
      <c r="E200" s="1">
        <f>COUNTIFS('SFA-School Level'!$C:$C,$A200)</f>
        <v>1</v>
      </c>
    </row>
    <row r="201" spans="1:5" x14ac:dyDescent="0.25">
      <c r="A201" s="1">
        <v>220040</v>
      </c>
      <c r="B201" s="1" t="s">
        <v>537</v>
      </c>
      <c r="C201" s="1">
        <v>63</v>
      </c>
      <c r="D201" s="1">
        <v>267</v>
      </c>
      <c r="E201" s="1">
        <f>COUNTIFS('SFA-School Level'!$C:$C,$A201)</f>
        <v>1</v>
      </c>
    </row>
    <row r="202" spans="1:5" x14ac:dyDescent="0.25">
      <c r="A202" s="1">
        <v>220050</v>
      </c>
      <c r="B202" s="1" t="s">
        <v>144</v>
      </c>
      <c r="C202" s="1">
        <v>67</v>
      </c>
      <c r="D202" s="1">
        <v>331</v>
      </c>
      <c r="E202" s="1">
        <f>COUNTIFS('SFA-School Level'!$C:$C,$A202)</f>
        <v>1</v>
      </c>
    </row>
    <row r="203" spans="1:5" x14ac:dyDescent="0.25">
      <c r="A203" s="1">
        <v>220060</v>
      </c>
      <c r="B203" s="1" t="s">
        <v>145</v>
      </c>
      <c r="C203" s="1">
        <v>55</v>
      </c>
      <c r="D203" s="1">
        <v>314</v>
      </c>
      <c r="E203" s="1">
        <f>COUNTIFS('SFA-School Level'!$C:$C,$A203)</f>
        <v>1</v>
      </c>
    </row>
    <row r="204" spans="1:5" x14ac:dyDescent="0.25">
      <c r="A204" s="1">
        <v>220070</v>
      </c>
      <c r="B204" s="1" t="s">
        <v>536</v>
      </c>
      <c r="C204" s="1">
        <v>62</v>
      </c>
      <c r="D204" s="1">
        <v>545</v>
      </c>
      <c r="E204" s="1">
        <f>COUNTIFS('SFA-School Level'!$C:$C,$A204)</f>
        <v>1</v>
      </c>
    </row>
    <row r="205" spans="1:5" x14ac:dyDescent="0.25">
      <c r="A205" s="1">
        <v>220100</v>
      </c>
      <c r="B205" s="1" t="s">
        <v>146</v>
      </c>
      <c r="C205" s="1">
        <v>64</v>
      </c>
      <c r="D205" s="1">
        <v>270</v>
      </c>
      <c r="E205" s="1">
        <f>COUNTIFS('SFA-School Level'!$C:$C,$A205)</f>
        <v>1</v>
      </c>
    </row>
    <row r="206" spans="1:5" x14ac:dyDescent="0.25">
      <c r="A206" s="1">
        <v>220140</v>
      </c>
      <c r="B206" s="1" t="s">
        <v>435</v>
      </c>
      <c r="C206" s="1">
        <v>57</v>
      </c>
      <c r="D206" s="1">
        <v>303</v>
      </c>
      <c r="E206" s="1">
        <f>COUNTIFS('SFA-School Level'!$C:$C,$A206)</f>
        <v>1</v>
      </c>
    </row>
    <row r="207" spans="1:5" x14ac:dyDescent="0.25">
      <c r="A207" s="1">
        <v>220150</v>
      </c>
      <c r="B207" s="1" t="s">
        <v>147</v>
      </c>
      <c r="C207" s="1">
        <v>37</v>
      </c>
      <c r="D207" s="1">
        <v>561</v>
      </c>
      <c r="E207" s="1">
        <f>COUNTIFS('SFA-School Level'!$C:$C,$A207)</f>
        <v>1</v>
      </c>
    </row>
    <row r="208" spans="1:5" x14ac:dyDescent="0.25">
      <c r="A208" s="1">
        <v>227010</v>
      </c>
      <c r="B208" s="1" t="s">
        <v>436</v>
      </c>
      <c r="C208" s="1">
        <v>24</v>
      </c>
      <c r="D208" s="1">
        <v>81</v>
      </c>
      <c r="E208" s="1">
        <f>COUNTIFS('SFA-School Level'!$C:$C,$A208)</f>
        <v>1</v>
      </c>
    </row>
    <row r="209" spans="1:5" x14ac:dyDescent="0.25">
      <c r="A209" s="1">
        <v>227020</v>
      </c>
      <c r="B209" s="1" t="s">
        <v>437</v>
      </c>
      <c r="C209" s="1">
        <v>5</v>
      </c>
      <c r="D209" s="1">
        <v>11</v>
      </c>
      <c r="E209" s="1">
        <f>COUNTIFS('SFA-School Level'!$C:$C,$A209)</f>
        <v>1</v>
      </c>
    </row>
    <row r="210" spans="1:5" x14ac:dyDescent="0.25">
      <c r="A210" s="1">
        <v>227030</v>
      </c>
      <c r="B210" s="1" t="s">
        <v>438</v>
      </c>
      <c r="C210" s="1">
        <v>10</v>
      </c>
      <c r="D210" s="1">
        <v>185</v>
      </c>
      <c r="E210" s="1">
        <f>COUNTIFS('SFA-School Level'!$C:$C,$A210)</f>
        <v>1</v>
      </c>
    </row>
    <row r="211" spans="1:5" x14ac:dyDescent="0.25">
      <c r="A211" s="1">
        <v>228010</v>
      </c>
      <c r="B211" s="1" t="s">
        <v>439</v>
      </c>
      <c r="C211" s="1">
        <v>49</v>
      </c>
      <c r="D211" s="1">
        <v>219</v>
      </c>
      <c r="E211" s="1">
        <f>COUNTIFS('SFA-School Level'!$C:$C,$A211)</f>
        <v>1</v>
      </c>
    </row>
    <row r="212" spans="1:5" x14ac:dyDescent="0.25">
      <c r="A212" s="1">
        <v>229010</v>
      </c>
      <c r="B212" s="1" t="s">
        <v>148</v>
      </c>
      <c r="C212" s="1">
        <v>5</v>
      </c>
      <c r="D212" s="1">
        <v>76</v>
      </c>
      <c r="E212" s="1">
        <f>COUNTIFS('SFA-School Level'!$C:$C,$A212)</f>
        <v>1</v>
      </c>
    </row>
    <row r="213" spans="1:5" x14ac:dyDescent="0.25">
      <c r="A213" s="1">
        <v>230010</v>
      </c>
      <c r="B213" s="1" t="s">
        <v>535</v>
      </c>
      <c r="C213" s="1">
        <v>58</v>
      </c>
      <c r="D213" s="1">
        <v>103</v>
      </c>
      <c r="E213" s="1">
        <f>COUNTIFS('SFA-School Level'!$C:$C,$A213)</f>
        <v>1</v>
      </c>
    </row>
    <row r="214" spans="1:5" x14ac:dyDescent="0.25">
      <c r="A214" s="1">
        <v>240020</v>
      </c>
      <c r="B214" s="1" t="s">
        <v>152</v>
      </c>
      <c r="C214" s="1">
        <v>47</v>
      </c>
      <c r="D214" s="1">
        <v>156</v>
      </c>
      <c r="E214" s="1">
        <f>COUNTIFS('SFA-School Level'!$C:$C,$A214)</f>
        <v>1</v>
      </c>
    </row>
    <row r="215" spans="1:5" x14ac:dyDescent="0.25">
      <c r="A215" s="1">
        <v>240030</v>
      </c>
      <c r="B215" s="1" t="s">
        <v>153</v>
      </c>
      <c r="C215" s="1">
        <v>53</v>
      </c>
      <c r="D215" s="1">
        <v>143</v>
      </c>
      <c r="E215" s="1">
        <f>COUNTIFS('SFA-School Level'!$C:$C,$A215)</f>
        <v>1</v>
      </c>
    </row>
    <row r="216" spans="1:5" x14ac:dyDescent="0.25">
      <c r="A216" s="1">
        <v>240040</v>
      </c>
      <c r="B216" s="1" t="s">
        <v>662</v>
      </c>
      <c r="C216" s="1">
        <v>1</v>
      </c>
      <c r="D216" s="1">
        <v>20</v>
      </c>
      <c r="E216" s="1">
        <f>COUNTIFS('SFA-School Level'!$C:$C,$A216)</f>
        <v>1</v>
      </c>
    </row>
    <row r="217" spans="1:5" x14ac:dyDescent="0.25">
      <c r="A217" s="1">
        <v>240050</v>
      </c>
      <c r="B217" s="1" t="s">
        <v>154</v>
      </c>
      <c r="C217" s="1">
        <v>30</v>
      </c>
      <c r="D217" s="1">
        <v>188</v>
      </c>
      <c r="E217" s="1">
        <f>COUNTIFS('SFA-School Level'!$C:$C,$A217)</f>
        <v>1</v>
      </c>
    </row>
    <row r="218" spans="1:5" x14ac:dyDescent="0.25">
      <c r="A218" s="1">
        <v>240060</v>
      </c>
      <c r="B218" s="1" t="s">
        <v>155</v>
      </c>
      <c r="C218" s="1">
        <v>59</v>
      </c>
      <c r="D218" s="1">
        <v>85</v>
      </c>
      <c r="E218" s="1">
        <f>COUNTIFS('SFA-School Level'!$C:$C,$A218)</f>
        <v>1</v>
      </c>
    </row>
    <row r="219" spans="1:5" x14ac:dyDescent="0.25">
      <c r="A219" s="1">
        <v>240070</v>
      </c>
      <c r="B219" s="1" t="s">
        <v>156</v>
      </c>
      <c r="C219" s="1">
        <v>56</v>
      </c>
      <c r="D219" s="1">
        <v>81</v>
      </c>
      <c r="E219" s="1">
        <f>COUNTIFS('SFA-School Level'!$C:$C,$A219)</f>
        <v>1</v>
      </c>
    </row>
    <row r="220" spans="1:5" x14ac:dyDescent="0.25">
      <c r="A220" s="1">
        <v>240080</v>
      </c>
      <c r="B220" s="1" t="s">
        <v>157</v>
      </c>
      <c r="C220" s="1">
        <v>61</v>
      </c>
      <c r="D220" s="1">
        <v>354</v>
      </c>
      <c r="E220" s="1">
        <f>COUNTIFS('SFA-School Level'!$C:$C,$A220)</f>
        <v>1</v>
      </c>
    </row>
    <row r="221" spans="1:5" x14ac:dyDescent="0.25">
      <c r="A221" s="1">
        <v>240090</v>
      </c>
      <c r="B221" s="1" t="s">
        <v>158</v>
      </c>
      <c r="C221" s="1">
        <v>89</v>
      </c>
      <c r="D221" s="1">
        <v>451</v>
      </c>
      <c r="E221" s="1">
        <f>COUNTIFS('SFA-School Level'!$C:$C,$A221)</f>
        <v>1</v>
      </c>
    </row>
    <row r="222" spans="1:5" x14ac:dyDescent="0.25">
      <c r="A222" s="1">
        <v>240110</v>
      </c>
      <c r="B222" s="1" t="s">
        <v>159</v>
      </c>
      <c r="C222" s="1">
        <v>121</v>
      </c>
      <c r="D222" s="1">
        <v>427</v>
      </c>
      <c r="E222" s="1">
        <f>COUNTIFS('SFA-School Level'!$C:$C,$A222)</f>
        <v>1</v>
      </c>
    </row>
    <row r="223" spans="1:5" x14ac:dyDescent="0.25">
      <c r="A223" s="1">
        <v>240120</v>
      </c>
      <c r="B223" s="1" t="s">
        <v>160</v>
      </c>
      <c r="C223" s="1">
        <v>1</v>
      </c>
      <c r="D223" s="1">
        <v>19</v>
      </c>
      <c r="E223" s="1">
        <f>COUNTIFS('SFA-School Level'!$C:$C,$A223)</f>
        <v>1</v>
      </c>
    </row>
    <row r="224" spans="1:5" x14ac:dyDescent="0.25">
      <c r="A224" s="1">
        <v>240130</v>
      </c>
      <c r="B224" s="1" t="s">
        <v>161</v>
      </c>
      <c r="C224" s="1">
        <v>10</v>
      </c>
      <c r="D224" s="1">
        <v>34</v>
      </c>
      <c r="E224" s="1">
        <f>COUNTIFS('SFA-School Level'!$C:$C,$A224)</f>
        <v>1</v>
      </c>
    </row>
    <row r="225" spans="1:5" x14ac:dyDescent="0.25">
      <c r="A225" s="1">
        <v>240140</v>
      </c>
      <c r="B225" s="1" t="s">
        <v>162</v>
      </c>
      <c r="C225" s="1">
        <v>108</v>
      </c>
      <c r="D225" s="1">
        <v>427</v>
      </c>
      <c r="E225" s="1">
        <f>COUNTIFS('SFA-School Level'!$C:$C,$A225)</f>
        <v>1</v>
      </c>
    </row>
    <row r="226" spans="1:5" x14ac:dyDescent="0.25">
      <c r="A226" s="1">
        <v>240150</v>
      </c>
      <c r="B226" s="1" t="s">
        <v>163</v>
      </c>
      <c r="C226" s="1">
        <v>45</v>
      </c>
      <c r="D226" s="1">
        <v>111</v>
      </c>
      <c r="E226" s="1">
        <f>COUNTIFS('SFA-School Level'!$C:$C,$A226)</f>
        <v>1</v>
      </c>
    </row>
    <row r="227" spans="1:5" x14ac:dyDescent="0.25">
      <c r="A227" s="1">
        <v>240180</v>
      </c>
      <c r="B227" s="1" t="s">
        <v>164</v>
      </c>
      <c r="C227" s="1">
        <v>8</v>
      </c>
      <c r="D227" s="1">
        <v>27</v>
      </c>
      <c r="E227" s="1">
        <f>COUNTIFS('SFA-School Level'!$C:$C,$A227)</f>
        <v>1</v>
      </c>
    </row>
    <row r="228" spans="1:5" x14ac:dyDescent="0.25">
      <c r="A228" s="1">
        <v>240190</v>
      </c>
      <c r="B228" s="1" t="s">
        <v>165</v>
      </c>
      <c r="C228" s="1">
        <v>44</v>
      </c>
      <c r="D228" s="1">
        <v>235</v>
      </c>
      <c r="E228" s="1">
        <f>COUNTIFS('SFA-School Level'!$C:$C,$A228)</f>
        <v>1</v>
      </c>
    </row>
    <row r="229" spans="1:5" x14ac:dyDescent="0.25">
      <c r="A229" s="1">
        <v>240200</v>
      </c>
      <c r="B229" s="1" t="s">
        <v>166</v>
      </c>
      <c r="C229" s="1">
        <v>28</v>
      </c>
      <c r="D229" s="1">
        <v>134</v>
      </c>
      <c r="E229" s="1">
        <f>COUNTIFS('SFA-School Level'!$C:$C,$A229)</f>
        <v>1</v>
      </c>
    </row>
    <row r="230" spans="1:5" x14ac:dyDescent="0.25">
      <c r="A230" s="1">
        <v>240210</v>
      </c>
      <c r="B230" s="1" t="s">
        <v>167</v>
      </c>
      <c r="C230" s="1">
        <v>74</v>
      </c>
      <c r="D230" s="1">
        <v>251</v>
      </c>
      <c r="E230" s="1">
        <f>COUNTIFS('SFA-School Level'!$C:$C,$A230)</f>
        <v>1</v>
      </c>
    </row>
    <row r="231" spans="1:5" x14ac:dyDescent="0.25">
      <c r="A231" s="1">
        <v>240220</v>
      </c>
      <c r="B231" s="1" t="s">
        <v>168</v>
      </c>
      <c r="C231" s="1">
        <v>79</v>
      </c>
      <c r="D231" s="1">
        <v>366</v>
      </c>
      <c r="E231" s="1">
        <f>COUNTIFS('SFA-School Level'!$C:$C,$A231)</f>
        <v>1</v>
      </c>
    </row>
    <row r="232" spans="1:5" x14ac:dyDescent="0.25">
      <c r="A232" s="1">
        <v>240230</v>
      </c>
      <c r="B232" s="1" t="s">
        <v>169</v>
      </c>
      <c r="C232" s="1">
        <v>49</v>
      </c>
      <c r="D232" s="1">
        <v>150</v>
      </c>
      <c r="E232" s="1">
        <f>COUNTIFS('SFA-School Level'!$C:$C,$A232)</f>
        <v>1</v>
      </c>
    </row>
    <row r="233" spans="1:5" x14ac:dyDescent="0.25">
      <c r="A233" s="1">
        <v>240250</v>
      </c>
      <c r="B233" s="1" t="s">
        <v>170</v>
      </c>
      <c r="C233" s="1">
        <v>21</v>
      </c>
      <c r="D233" s="1">
        <v>51</v>
      </c>
      <c r="E233" s="1">
        <f>COUNTIFS('SFA-School Level'!$C:$C,$A233)</f>
        <v>1</v>
      </c>
    </row>
    <row r="234" spans="1:5" x14ac:dyDescent="0.25">
      <c r="A234" s="1">
        <v>240270</v>
      </c>
      <c r="B234" s="1" t="s">
        <v>171</v>
      </c>
      <c r="C234" s="1">
        <v>40</v>
      </c>
      <c r="D234" s="1">
        <v>141</v>
      </c>
      <c r="E234" s="1">
        <f>COUNTIFS('SFA-School Level'!$C:$C,$A234)</f>
        <v>1</v>
      </c>
    </row>
    <row r="235" spans="1:5" x14ac:dyDescent="0.25">
      <c r="A235" s="1">
        <v>240280</v>
      </c>
      <c r="B235" s="1" t="s">
        <v>172</v>
      </c>
      <c r="C235" s="1">
        <v>9</v>
      </c>
      <c r="D235" s="1">
        <v>25</v>
      </c>
      <c r="E235" s="1">
        <f>COUNTIFS('SFA-School Level'!$C:$C,$A235)</f>
        <v>1</v>
      </c>
    </row>
    <row r="236" spans="1:5" x14ac:dyDescent="0.25">
      <c r="A236" s="1">
        <v>240300</v>
      </c>
      <c r="B236" s="1" t="s">
        <v>173</v>
      </c>
      <c r="C236" s="1">
        <v>104</v>
      </c>
      <c r="D236" s="1">
        <v>654</v>
      </c>
      <c r="E236" s="1">
        <f>COUNTIFS('SFA-School Level'!$C:$C,$A236)</f>
        <v>1</v>
      </c>
    </row>
    <row r="237" spans="1:5" x14ac:dyDescent="0.25">
      <c r="A237" s="1">
        <v>240310</v>
      </c>
      <c r="B237" s="1" t="s">
        <v>174</v>
      </c>
      <c r="C237" s="1">
        <v>104</v>
      </c>
      <c r="D237" s="1">
        <v>372</v>
      </c>
      <c r="E237" s="1">
        <f>COUNTIFS('SFA-School Level'!$C:$C,$A237)</f>
        <v>1</v>
      </c>
    </row>
    <row r="238" spans="1:5" x14ac:dyDescent="0.25">
      <c r="A238" s="1">
        <v>240320</v>
      </c>
      <c r="B238" s="1" t="s">
        <v>5</v>
      </c>
      <c r="C238" s="1">
        <v>39</v>
      </c>
      <c r="D238" s="1">
        <v>168</v>
      </c>
      <c r="E238" s="1">
        <f>COUNTIFS('SFA-School Level'!$C:$C,$A238)</f>
        <v>1</v>
      </c>
    </row>
    <row r="239" spans="1:5" x14ac:dyDescent="0.25">
      <c r="A239" s="1">
        <v>240350</v>
      </c>
      <c r="B239" s="1" t="s">
        <v>175</v>
      </c>
      <c r="C239" s="1">
        <v>73</v>
      </c>
      <c r="D239" s="1">
        <v>242</v>
      </c>
      <c r="E239" s="1">
        <f>COUNTIFS('SFA-School Level'!$C:$C,$A239)</f>
        <v>1</v>
      </c>
    </row>
    <row r="240" spans="1:5" x14ac:dyDescent="0.25">
      <c r="A240" s="1">
        <v>240370</v>
      </c>
      <c r="B240" s="1" t="s">
        <v>176</v>
      </c>
      <c r="C240" s="1">
        <v>142</v>
      </c>
      <c r="D240" s="2">
        <v>414</v>
      </c>
      <c r="E240" s="1">
        <f>COUNTIFS('SFA-School Level'!$C:$C,$A240)</f>
        <v>1</v>
      </c>
    </row>
    <row r="241" spans="1:5" x14ac:dyDescent="0.25">
      <c r="A241" s="1">
        <v>240380</v>
      </c>
      <c r="B241" s="1" t="s">
        <v>177</v>
      </c>
      <c r="C241" s="1">
        <v>82</v>
      </c>
      <c r="D241" s="1">
        <v>118</v>
      </c>
      <c r="E241" s="1">
        <f>COUNTIFS('SFA-School Level'!$C:$C,$A241)</f>
        <v>1</v>
      </c>
    </row>
    <row r="242" spans="1:5" x14ac:dyDescent="0.25">
      <c r="A242" s="1">
        <v>240390</v>
      </c>
      <c r="B242" s="1" t="s">
        <v>178</v>
      </c>
      <c r="C242" s="1">
        <v>98</v>
      </c>
      <c r="D242" s="1">
        <v>314</v>
      </c>
      <c r="E242" s="1">
        <f>COUNTIFS('SFA-School Level'!$C:$C,$A242)</f>
        <v>1</v>
      </c>
    </row>
    <row r="243" spans="1:5" x14ac:dyDescent="0.25">
      <c r="A243" s="1">
        <v>240420</v>
      </c>
      <c r="B243" s="1" t="s">
        <v>179</v>
      </c>
      <c r="C243" s="1">
        <v>20</v>
      </c>
      <c r="D243" s="1">
        <v>28</v>
      </c>
      <c r="E243" s="1">
        <f>COUNTIFS('SFA-School Level'!$C:$C,$A243)</f>
        <v>1</v>
      </c>
    </row>
    <row r="244" spans="1:5" x14ac:dyDescent="0.25">
      <c r="A244" s="1">
        <v>240490</v>
      </c>
      <c r="B244" s="1" t="s">
        <v>180</v>
      </c>
      <c r="C244" s="1">
        <v>53</v>
      </c>
      <c r="D244" s="1">
        <v>221</v>
      </c>
      <c r="E244" s="1">
        <f>COUNTIFS('SFA-School Level'!$C:$C,$A244)</f>
        <v>1</v>
      </c>
    </row>
    <row r="245" spans="1:5" x14ac:dyDescent="0.25">
      <c r="A245" s="1">
        <v>240500</v>
      </c>
      <c r="B245" s="1" t="s">
        <v>181</v>
      </c>
      <c r="C245" s="1">
        <v>17</v>
      </c>
      <c r="D245" s="1">
        <v>111</v>
      </c>
      <c r="E245" s="1">
        <f>COUNTIFS('SFA-School Level'!$C:$C,$A245)</f>
        <v>1</v>
      </c>
    </row>
    <row r="246" spans="1:5" x14ac:dyDescent="0.25">
      <c r="A246" s="1">
        <v>247010</v>
      </c>
      <c r="B246" s="1" t="s">
        <v>182</v>
      </c>
      <c r="C246" s="1">
        <v>224</v>
      </c>
      <c r="D246" s="1">
        <v>1145</v>
      </c>
      <c r="E246" s="1">
        <f>COUNTIFS('SFA-School Level'!$C:$C,$A246)</f>
        <v>1</v>
      </c>
    </row>
    <row r="247" spans="1:5" x14ac:dyDescent="0.25">
      <c r="A247" s="1">
        <v>247020</v>
      </c>
      <c r="B247" s="1" t="s">
        <v>183</v>
      </c>
      <c r="C247" s="1">
        <v>15</v>
      </c>
      <c r="D247" s="1">
        <v>37</v>
      </c>
      <c r="E247" s="1">
        <f>COUNTIFS('SFA-School Level'!$C:$C,$A247)</f>
        <v>1</v>
      </c>
    </row>
    <row r="248" spans="1:5" x14ac:dyDescent="0.25">
      <c r="A248" s="1">
        <v>247030</v>
      </c>
      <c r="B248" s="1" t="s">
        <v>184</v>
      </c>
      <c r="C248" s="1">
        <v>27</v>
      </c>
      <c r="D248" s="1">
        <v>60</v>
      </c>
      <c r="E248" s="1">
        <f>COUNTIFS('SFA-School Level'!$C:$C,$A248)</f>
        <v>1</v>
      </c>
    </row>
    <row r="249" spans="1:5" x14ac:dyDescent="0.25">
      <c r="A249" s="1">
        <v>247050</v>
      </c>
      <c r="B249" s="1" t="s">
        <v>185</v>
      </c>
      <c r="C249" s="1">
        <v>2</v>
      </c>
      <c r="D249" s="1">
        <v>7</v>
      </c>
      <c r="E249" s="1">
        <f>COUNTIFS('SFA-School Level'!$C:$C,$A249)</f>
        <v>1</v>
      </c>
    </row>
    <row r="250" spans="1:5" x14ac:dyDescent="0.25">
      <c r="A250" s="1">
        <v>247060</v>
      </c>
      <c r="B250" s="1" t="s">
        <v>186</v>
      </c>
      <c r="C250" s="1">
        <v>9</v>
      </c>
      <c r="D250" s="1">
        <v>84</v>
      </c>
      <c r="E250" s="1">
        <f>COUNTIFS('SFA-School Level'!$C:$C,$A250)</f>
        <v>1</v>
      </c>
    </row>
    <row r="251" spans="1:5" x14ac:dyDescent="0.25">
      <c r="A251" s="1">
        <v>249010</v>
      </c>
      <c r="B251" s="1" t="s">
        <v>187</v>
      </c>
      <c r="C251" s="1">
        <v>13</v>
      </c>
      <c r="D251" s="1">
        <v>186</v>
      </c>
      <c r="E251" s="1">
        <f>COUNTIFS('SFA-School Level'!$C:$C,$A251)</f>
        <v>1</v>
      </c>
    </row>
    <row r="252" spans="1:5" x14ac:dyDescent="0.25">
      <c r="A252" s="1">
        <v>249030</v>
      </c>
      <c r="B252" s="1" t="s">
        <v>188</v>
      </c>
      <c r="C252" s="1">
        <v>23</v>
      </c>
      <c r="D252" s="1">
        <v>107</v>
      </c>
      <c r="E252" s="1">
        <f>COUNTIFS('SFA-School Level'!$C:$C,$A252)</f>
        <v>1</v>
      </c>
    </row>
    <row r="253" spans="1:5" x14ac:dyDescent="0.25">
      <c r="A253" s="1">
        <v>249040</v>
      </c>
      <c r="B253" s="1" t="s">
        <v>189</v>
      </c>
      <c r="C253" s="1">
        <v>10</v>
      </c>
      <c r="D253" s="1">
        <v>161</v>
      </c>
      <c r="E253" s="1">
        <f>COUNTIFS('SFA-School Level'!$C:$C,$A253)</f>
        <v>1</v>
      </c>
    </row>
    <row r="254" spans="1:5" x14ac:dyDescent="0.25">
      <c r="A254" s="1">
        <v>249050</v>
      </c>
      <c r="B254" s="1" t="s">
        <v>534</v>
      </c>
      <c r="C254" s="1">
        <v>56</v>
      </c>
      <c r="D254" s="1">
        <v>225</v>
      </c>
      <c r="E254" s="1">
        <f>COUNTIFS('SFA-School Level'!$C:$C,$A254)</f>
        <v>1</v>
      </c>
    </row>
    <row r="255" spans="1:5" x14ac:dyDescent="0.25">
      <c r="A255" s="1">
        <v>250010</v>
      </c>
      <c r="B255" s="1" t="s">
        <v>190</v>
      </c>
      <c r="C255" s="1">
        <v>91</v>
      </c>
      <c r="D255" s="1">
        <v>319</v>
      </c>
      <c r="E255" s="1">
        <f>COUNTIFS('SFA-School Level'!$C:$C,$A255)</f>
        <v>1</v>
      </c>
    </row>
    <row r="256" spans="1:5" x14ac:dyDescent="0.25">
      <c r="A256" s="1">
        <v>250020</v>
      </c>
      <c r="B256" s="1" t="s">
        <v>191</v>
      </c>
      <c r="C256" s="1">
        <v>76</v>
      </c>
      <c r="D256" s="1">
        <v>480</v>
      </c>
      <c r="E256" s="1">
        <f>COUNTIFS('SFA-School Level'!$C:$C,$A256)</f>
        <v>1</v>
      </c>
    </row>
    <row r="257" spans="1:5" x14ac:dyDescent="0.25">
      <c r="A257" s="1">
        <v>250040</v>
      </c>
      <c r="B257" s="1" t="s">
        <v>192</v>
      </c>
      <c r="C257" s="1">
        <v>49</v>
      </c>
      <c r="D257" s="1">
        <v>257</v>
      </c>
      <c r="E257" s="1">
        <f>COUNTIFS('SFA-School Level'!$C:$C,$A257)</f>
        <v>1</v>
      </c>
    </row>
    <row r="258" spans="1:5" x14ac:dyDescent="0.25">
      <c r="A258" s="1">
        <v>250050</v>
      </c>
      <c r="B258" s="1" t="s">
        <v>193</v>
      </c>
      <c r="C258" s="1">
        <v>51</v>
      </c>
      <c r="D258" s="1">
        <v>233</v>
      </c>
      <c r="E258" s="1">
        <f>COUNTIFS('SFA-School Level'!$C:$C,$A258)</f>
        <v>1</v>
      </c>
    </row>
    <row r="259" spans="1:5" x14ac:dyDescent="0.25">
      <c r="A259" s="1">
        <v>250100</v>
      </c>
      <c r="B259" s="1" t="s">
        <v>194</v>
      </c>
      <c r="C259" s="1">
        <v>27</v>
      </c>
      <c r="D259" s="1">
        <v>242</v>
      </c>
      <c r="E259" s="1">
        <f>COUNTIFS('SFA-School Level'!$C:$C,$A259)</f>
        <v>1</v>
      </c>
    </row>
    <row r="260" spans="1:5" x14ac:dyDescent="0.25">
      <c r="A260" s="1">
        <v>257010</v>
      </c>
      <c r="B260" s="1" t="s">
        <v>195</v>
      </c>
      <c r="C260" s="1">
        <v>45</v>
      </c>
      <c r="D260" s="1">
        <v>109</v>
      </c>
      <c r="E260" s="1">
        <f>COUNTIFS('SFA-School Level'!$C:$C,$A260)</f>
        <v>1</v>
      </c>
    </row>
    <row r="261" spans="1:5" x14ac:dyDescent="0.25">
      <c r="A261" s="1">
        <v>258010</v>
      </c>
      <c r="B261" s="1" t="s">
        <v>196</v>
      </c>
      <c r="C261" s="1">
        <v>25</v>
      </c>
      <c r="D261" s="1">
        <v>94</v>
      </c>
      <c r="E261" s="1">
        <f>COUNTIFS('SFA-School Level'!$C:$C,$A261)</f>
        <v>1</v>
      </c>
    </row>
    <row r="262" spans="1:5" x14ac:dyDescent="0.25">
      <c r="A262" s="1">
        <v>259010</v>
      </c>
      <c r="B262" s="1" t="s">
        <v>197</v>
      </c>
      <c r="C262" s="1">
        <v>74</v>
      </c>
      <c r="D262" s="1">
        <v>195</v>
      </c>
      <c r="E262" s="1">
        <f>COUNTIFS('SFA-School Level'!$C:$C,$A262)</f>
        <v>1</v>
      </c>
    </row>
    <row r="263" spans="1:5" x14ac:dyDescent="0.25">
      <c r="A263" s="1">
        <v>259020</v>
      </c>
      <c r="B263" s="1" t="s">
        <v>198</v>
      </c>
      <c r="C263" s="1">
        <v>43</v>
      </c>
      <c r="D263" s="1">
        <v>135</v>
      </c>
      <c r="E263" s="1">
        <f>COUNTIFS('SFA-School Level'!$C:$C,$A263)</f>
        <v>1</v>
      </c>
    </row>
    <row r="264" spans="1:5" x14ac:dyDescent="0.25">
      <c r="A264" s="1">
        <v>270010</v>
      </c>
      <c r="B264" s="1" t="s">
        <v>533</v>
      </c>
      <c r="C264" s="1">
        <v>85</v>
      </c>
      <c r="D264" s="1">
        <v>127</v>
      </c>
      <c r="E264" s="1">
        <f>COUNTIFS('SFA-School Level'!$C:$C,$A264)</f>
        <v>1</v>
      </c>
    </row>
    <row r="265" spans="1:5" x14ac:dyDescent="0.25">
      <c r="A265" s="1">
        <v>280010</v>
      </c>
      <c r="B265" s="1" t="s">
        <v>532</v>
      </c>
      <c r="C265" s="1">
        <v>8</v>
      </c>
      <c r="D265" s="1">
        <v>13</v>
      </c>
      <c r="E265" s="1">
        <f>COUNTIFS('SFA-School Level'!$C:$C,$A265)</f>
        <v>1</v>
      </c>
    </row>
    <row r="266" spans="1:5" x14ac:dyDescent="0.25">
      <c r="A266" s="1">
        <v>280020</v>
      </c>
      <c r="B266" s="1" t="s">
        <v>531</v>
      </c>
      <c r="C266" s="1">
        <v>11</v>
      </c>
      <c r="D266" s="1">
        <v>20</v>
      </c>
      <c r="E266" s="1">
        <f>COUNTIFS('SFA-School Level'!$C:$C,$A266)</f>
        <v>1</v>
      </c>
    </row>
    <row r="267" spans="1:5" x14ac:dyDescent="0.25">
      <c r="A267" s="1">
        <v>280030</v>
      </c>
      <c r="B267" s="1" t="s">
        <v>530</v>
      </c>
      <c r="C267" s="1">
        <v>120</v>
      </c>
      <c r="D267" s="1">
        <v>337</v>
      </c>
      <c r="E267" s="1">
        <f>COUNTIFS('SFA-School Level'!$C:$C,$A267)</f>
        <v>1</v>
      </c>
    </row>
    <row r="268" spans="1:5" x14ac:dyDescent="0.25">
      <c r="A268" s="1">
        <v>280050</v>
      </c>
      <c r="B268" s="1" t="s">
        <v>529</v>
      </c>
      <c r="C268" s="1">
        <v>160</v>
      </c>
      <c r="D268" s="1">
        <v>610</v>
      </c>
      <c r="E268" s="1">
        <f>COUNTIFS('SFA-School Level'!$C:$C,$A268)</f>
        <v>1</v>
      </c>
    </row>
    <row r="269" spans="1:5" x14ac:dyDescent="0.25">
      <c r="A269" s="1">
        <v>280060</v>
      </c>
      <c r="B269" s="1" t="s">
        <v>528</v>
      </c>
      <c r="C269" s="1">
        <v>25</v>
      </c>
      <c r="D269" s="1">
        <v>185</v>
      </c>
      <c r="E269" s="1">
        <f>COUNTIFS('SFA-School Level'!$C:$C,$A269)</f>
        <v>1</v>
      </c>
    </row>
    <row r="270" spans="1:5" x14ac:dyDescent="0.25">
      <c r="A270" s="1">
        <v>280070</v>
      </c>
      <c r="B270" s="1" t="s">
        <v>527</v>
      </c>
      <c r="C270" s="1">
        <v>131</v>
      </c>
      <c r="D270" s="1">
        <v>430</v>
      </c>
      <c r="E270" s="1">
        <f>COUNTIFS('SFA-School Level'!$C:$C,$A270)</f>
        <v>1</v>
      </c>
    </row>
    <row r="271" spans="1:5" x14ac:dyDescent="0.25">
      <c r="A271" s="1">
        <v>280090</v>
      </c>
      <c r="B271" s="1" t="s">
        <v>526</v>
      </c>
      <c r="C271" s="1">
        <v>67</v>
      </c>
      <c r="D271" s="1">
        <v>193</v>
      </c>
      <c r="E271" s="1">
        <f>COUNTIFS('SFA-School Level'!$C:$C,$A271)</f>
        <v>1</v>
      </c>
    </row>
    <row r="272" spans="1:5" x14ac:dyDescent="0.25">
      <c r="A272" s="1">
        <v>280100</v>
      </c>
      <c r="B272" s="1" t="s">
        <v>525</v>
      </c>
      <c r="C272" s="1">
        <v>17</v>
      </c>
      <c r="D272" s="1">
        <v>29</v>
      </c>
      <c r="E272" s="1">
        <f>COUNTIFS('SFA-School Level'!$C:$C,$A272)</f>
        <v>1</v>
      </c>
    </row>
    <row r="273" spans="1:5" x14ac:dyDescent="0.25">
      <c r="A273" s="1">
        <v>280110</v>
      </c>
      <c r="B273" s="1" t="s">
        <v>524</v>
      </c>
      <c r="C273" s="1">
        <v>4</v>
      </c>
      <c r="D273" s="1">
        <v>12</v>
      </c>
      <c r="E273" s="1">
        <f>COUNTIFS('SFA-School Level'!$C:$C,$A273)</f>
        <v>1</v>
      </c>
    </row>
    <row r="274" spans="1:5" x14ac:dyDescent="0.25">
      <c r="A274" s="1">
        <v>280120</v>
      </c>
      <c r="B274" s="1" t="s">
        <v>523</v>
      </c>
      <c r="C274" s="1">
        <v>4</v>
      </c>
      <c r="D274" s="1">
        <v>14</v>
      </c>
      <c r="E274" s="1">
        <f>COUNTIFS('SFA-School Level'!$C:$C,$A274)</f>
        <v>1</v>
      </c>
    </row>
    <row r="275" spans="1:5" x14ac:dyDescent="0.25">
      <c r="A275" s="1">
        <v>280180</v>
      </c>
      <c r="B275" s="1" t="s">
        <v>522</v>
      </c>
      <c r="C275" s="1">
        <v>104</v>
      </c>
      <c r="D275" s="1">
        <v>234</v>
      </c>
      <c r="E275" s="1">
        <f>COUNTIFS('SFA-School Level'!$C:$C,$A275)</f>
        <v>1</v>
      </c>
    </row>
    <row r="276" spans="1:5" x14ac:dyDescent="0.25">
      <c r="A276" s="1">
        <v>288010</v>
      </c>
      <c r="B276" s="1" t="s">
        <v>521</v>
      </c>
      <c r="C276" s="1">
        <v>42</v>
      </c>
      <c r="D276" s="1">
        <v>160</v>
      </c>
      <c r="E276" s="1">
        <f>COUNTIFS('SFA-School Level'!$C:$C,$A276)</f>
        <v>1</v>
      </c>
    </row>
    <row r="277" spans="1:5" x14ac:dyDescent="0.25">
      <c r="A277" s="1">
        <v>290010</v>
      </c>
      <c r="B277" s="1" t="s">
        <v>210</v>
      </c>
      <c r="C277" s="1">
        <v>20</v>
      </c>
      <c r="D277" s="1">
        <v>48</v>
      </c>
      <c r="E277" s="1">
        <f>COUNTIFS('SFA-School Level'!$C:$C,$A277)</f>
        <v>1</v>
      </c>
    </row>
    <row r="278" spans="1:5" x14ac:dyDescent="0.25">
      <c r="A278" s="1">
        <v>290011</v>
      </c>
      <c r="B278" s="1" t="s">
        <v>443</v>
      </c>
      <c r="C278" s="1">
        <v>30</v>
      </c>
      <c r="D278" s="1">
        <v>57</v>
      </c>
      <c r="E278" s="1">
        <f>COUNTIFS('SFA-School Level'!$C:$C,$A278)</f>
        <v>1</v>
      </c>
    </row>
    <row r="279" spans="1:5" x14ac:dyDescent="0.25">
      <c r="A279" s="1">
        <v>290020</v>
      </c>
      <c r="B279" s="1" t="s">
        <v>211</v>
      </c>
      <c r="C279" s="1">
        <v>13</v>
      </c>
      <c r="D279" s="1">
        <v>22</v>
      </c>
      <c r="E279" s="1">
        <f>COUNTIFS('SFA-School Level'!$C:$C,$A279)</f>
        <v>1</v>
      </c>
    </row>
    <row r="280" spans="1:5" x14ac:dyDescent="0.25">
      <c r="A280" s="1">
        <v>290030</v>
      </c>
      <c r="B280" s="1" t="s">
        <v>212</v>
      </c>
      <c r="C280" s="1">
        <v>13</v>
      </c>
      <c r="D280" s="1">
        <v>23</v>
      </c>
      <c r="E280" s="1">
        <f>COUNTIFS('SFA-School Level'!$C:$C,$A280)</f>
        <v>1</v>
      </c>
    </row>
    <row r="281" spans="1:5" x14ac:dyDescent="0.25">
      <c r="A281" s="1">
        <v>290040</v>
      </c>
      <c r="B281" s="1" t="s">
        <v>520</v>
      </c>
      <c r="C281" s="1">
        <v>34</v>
      </c>
      <c r="D281" s="1">
        <v>56</v>
      </c>
      <c r="E281" s="1">
        <f>COUNTIFS('SFA-School Level'!$C:$C,$A281)</f>
        <v>1</v>
      </c>
    </row>
    <row r="282" spans="1:5" x14ac:dyDescent="0.25">
      <c r="A282" s="1">
        <v>290050</v>
      </c>
      <c r="B282" s="1" t="s">
        <v>213</v>
      </c>
      <c r="C282" s="1">
        <v>24</v>
      </c>
      <c r="D282" s="1">
        <v>33</v>
      </c>
      <c r="E282" s="1">
        <f>COUNTIFS('SFA-School Level'!$C:$C,$A282)</f>
        <v>1</v>
      </c>
    </row>
    <row r="283" spans="1:5" x14ac:dyDescent="0.25">
      <c r="A283" s="1">
        <v>290070</v>
      </c>
      <c r="B283" s="1" t="s">
        <v>214</v>
      </c>
      <c r="C283" s="1">
        <v>8</v>
      </c>
      <c r="D283" s="1">
        <v>18</v>
      </c>
      <c r="E283" s="1">
        <f>COUNTIFS('SFA-School Level'!$C:$C,$A283)</f>
        <v>1</v>
      </c>
    </row>
    <row r="284" spans="1:5" x14ac:dyDescent="0.25">
      <c r="A284" s="1">
        <v>290080</v>
      </c>
      <c r="B284" s="1" t="s">
        <v>215</v>
      </c>
      <c r="C284" s="1">
        <v>9</v>
      </c>
      <c r="D284" s="1">
        <v>12</v>
      </c>
      <c r="E284" s="1">
        <f>COUNTIFS('SFA-School Level'!$C:$C,$A284)</f>
        <v>1</v>
      </c>
    </row>
    <row r="285" spans="1:5" x14ac:dyDescent="0.25">
      <c r="A285" s="1">
        <v>290090</v>
      </c>
      <c r="B285" s="1" t="s">
        <v>445</v>
      </c>
      <c r="C285" s="1">
        <v>46</v>
      </c>
      <c r="D285" s="1">
        <v>64</v>
      </c>
      <c r="E285" s="1">
        <f>COUNTIFS('SFA-School Level'!$C:$C,$A285)</f>
        <v>1</v>
      </c>
    </row>
    <row r="286" spans="1:5" x14ac:dyDescent="0.25">
      <c r="A286" s="1">
        <v>300020</v>
      </c>
      <c r="B286" s="1" t="s">
        <v>217</v>
      </c>
      <c r="C286" s="1">
        <v>11</v>
      </c>
      <c r="D286" s="1">
        <v>18</v>
      </c>
      <c r="E286" s="1">
        <f>COUNTIFS('SFA-School Level'!$C:$C,$A286)</f>
        <v>1</v>
      </c>
    </row>
    <row r="287" spans="1:5" x14ac:dyDescent="0.25">
      <c r="A287" s="1">
        <v>300030</v>
      </c>
      <c r="B287" s="1" t="s">
        <v>218</v>
      </c>
      <c r="C287" s="1">
        <v>10</v>
      </c>
      <c r="D287" s="1">
        <v>18</v>
      </c>
      <c r="E287" s="1">
        <f>COUNTIFS('SFA-School Level'!$C:$C,$A287)</f>
        <v>1</v>
      </c>
    </row>
    <row r="288" spans="1:5" x14ac:dyDescent="0.25">
      <c r="A288" s="1">
        <v>300050</v>
      </c>
      <c r="B288" s="1" t="s">
        <v>219</v>
      </c>
      <c r="C288" s="1">
        <v>12</v>
      </c>
      <c r="D288" s="1">
        <v>25</v>
      </c>
      <c r="E288" s="1">
        <f>COUNTIFS('SFA-School Level'!$C:$C,$A288)</f>
        <v>1</v>
      </c>
    </row>
    <row r="289" spans="1:5" x14ac:dyDescent="0.25">
      <c r="A289" s="1">
        <v>300080</v>
      </c>
      <c r="B289" s="1" t="s">
        <v>220</v>
      </c>
      <c r="C289" s="1">
        <v>27</v>
      </c>
      <c r="D289" s="1">
        <v>38</v>
      </c>
      <c r="E289" s="1">
        <f>COUNTIFS('SFA-School Level'!$C:$C,$A289)</f>
        <v>1</v>
      </c>
    </row>
    <row r="290" spans="1:5" x14ac:dyDescent="0.25">
      <c r="A290" s="1">
        <v>300090</v>
      </c>
      <c r="B290" s="1" t="s">
        <v>221</v>
      </c>
      <c r="C290" s="1">
        <v>67</v>
      </c>
      <c r="D290" s="1">
        <v>91</v>
      </c>
      <c r="E290" s="1">
        <f>COUNTIFS('SFA-School Level'!$C:$C,$A290)</f>
        <v>1</v>
      </c>
    </row>
    <row r="291" spans="1:5" x14ac:dyDescent="0.25">
      <c r="A291" s="1">
        <v>300100</v>
      </c>
      <c r="B291" s="1" t="s">
        <v>222</v>
      </c>
      <c r="C291" s="1">
        <v>11</v>
      </c>
      <c r="D291" s="1">
        <v>17</v>
      </c>
      <c r="E291" s="1">
        <f>COUNTIFS('SFA-School Level'!$C:$C,$A291)</f>
        <v>1</v>
      </c>
    </row>
    <row r="292" spans="1:5" x14ac:dyDescent="0.25">
      <c r="A292" s="1">
        <v>300110</v>
      </c>
      <c r="B292" s="1" t="s">
        <v>223</v>
      </c>
      <c r="C292" s="1">
        <v>9</v>
      </c>
      <c r="D292" s="1">
        <v>45</v>
      </c>
      <c r="E292" s="1">
        <f>COUNTIFS('SFA-School Level'!$C:$C,$A292)</f>
        <v>1</v>
      </c>
    </row>
    <row r="293" spans="1:5" x14ac:dyDescent="0.25">
      <c r="A293" s="1">
        <v>300120</v>
      </c>
      <c r="B293" s="1" t="s">
        <v>446</v>
      </c>
      <c r="C293" s="1">
        <v>16</v>
      </c>
      <c r="D293" s="1">
        <v>22</v>
      </c>
      <c r="E293" s="1">
        <f>COUNTIFS('SFA-School Level'!$C:$C,$A293)</f>
        <v>1</v>
      </c>
    </row>
    <row r="294" spans="1:5" x14ac:dyDescent="0.25">
      <c r="A294" s="1">
        <v>300140</v>
      </c>
      <c r="B294" s="1" t="s">
        <v>225</v>
      </c>
      <c r="C294" s="1">
        <v>25</v>
      </c>
      <c r="D294" s="1">
        <v>25</v>
      </c>
      <c r="E294" s="1">
        <f>COUNTIFS('SFA-School Level'!$C:$C,$A294)</f>
        <v>1</v>
      </c>
    </row>
    <row r="295" spans="1:5" x14ac:dyDescent="0.25">
      <c r="A295" s="1">
        <v>300220</v>
      </c>
      <c r="B295" s="1" t="s">
        <v>226</v>
      </c>
      <c r="C295" s="1">
        <v>10</v>
      </c>
      <c r="D295" s="1">
        <v>11</v>
      </c>
      <c r="E295" s="1">
        <f>COUNTIFS('SFA-School Level'!$C:$C,$A295)</f>
        <v>1</v>
      </c>
    </row>
    <row r="296" spans="1:5" x14ac:dyDescent="0.25">
      <c r="A296" s="1">
        <v>310030</v>
      </c>
      <c r="B296" s="1" t="s">
        <v>227</v>
      </c>
      <c r="C296" s="1">
        <v>85</v>
      </c>
      <c r="D296" s="1">
        <v>104</v>
      </c>
      <c r="E296" s="1">
        <f>COUNTIFS('SFA-School Level'!$C:$C,$A296)</f>
        <v>1</v>
      </c>
    </row>
    <row r="297" spans="1:5" x14ac:dyDescent="0.25">
      <c r="A297" s="1">
        <v>310040</v>
      </c>
      <c r="B297" s="1" t="s">
        <v>228</v>
      </c>
      <c r="C297" s="1">
        <v>62</v>
      </c>
      <c r="D297" s="1">
        <v>95</v>
      </c>
      <c r="E297" s="1">
        <f>COUNTIFS('SFA-School Level'!$C:$C,$A297)</f>
        <v>1</v>
      </c>
    </row>
    <row r="298" spans="1:5" x14ac:dyDescent="0.25">
      <c r="A298" s="1">
        <v>310050</v>
      </c>
      <c r="B298" s="1" t="s">
        <v>229</v>
      </c>
      <c r="C298" s="1">
        <v>136</v>
      </c>
      <c r="D298" s="1">
        <v>307</v>
      </c>
      <c r="E298" s="1">
        <f>COUNTIFS('SFA-School Level'!$C:$C,$A298)</f>
        <v>1</v>
      </c>
    </row>
    <row r="299" spans="1:5" x14ac:dyDescent="0.25">
      <c r="A299" s="1">
        <v>310060</v>
      </c>
      <c r="B299" s="1" t="s">
        <v>230</v>
      </c>
      <c r="C299" s="1">
        <v>158</v>
      </c>
      <c r="D299" s="1">
        <v>295</v>
      </c>
      <c r="E299" s="1">
        <f>COUNTIFS('SFA-School Level'!$C:$C,$A299)</f>
        <v>1</v>
      </c>
    </row>
    <row r="300" spans="1:5" x14ac:dyDescent="0.25">
      <c r="A300" s="1">
        <v>310070</v>
      </c>
      <c r="B300" s="1" t="s">
        <v>231</v>
      </c>
      <c r="C300" s="1">
        <v>214</v>
      </c>
      <c r="D300" s="1">
        <v>464</v>
      </c>
      <c r="E300" s="1">
        <f>COUNTIFS('SFA-School Level'!$C:$C,$A300)</f>
        <v>1</v>
      </c>
    </row>
    <row r="301" spans="1:5" x14ac:dyDescent="0.25">
      <c r="A301" s="1">
        <v>310080</v>
      </c>
      <c r="B301" s="1" t="s">
        <v>232</v>
      </c>
      <c r="C301" s="1">
        <v>89</v>
      </c>
      <c r="D301" s="1">
        <v>144</v>
      </c>
      <c r="E301" s="1">
        <f>COUNTIFS('SFA-School Level'!$C:$C,$A301)</f>
        <v>1</v>
      </c>
    </row>
    <row r="302" spans="1:5" x14ac:dyDescent="0.25">
      <c r="A302" s="1">
        <v>310090</v>
      </c>
      <c r="B302" s="1" t="s">
        <v>233</v>
      </c>
      <c r="C302" s="1">
        <v>76</v>
      </c>
      <c r="D302" s="1">
        <v>114</v>
      </c>
      <c r="E302" s="1">
        <f>COUNTIFS('SFA-School Level'!$C:$C,$A302)</f>
        <v>1</v>
      </c>
    </row>
    <row r="303" spans="1:5" x14ac:dyDescent="0.25">
      <c r="A303" s="1">
        <v>310100</v>
      </c>
      <c r="B303" s="1" t="s">
        <v>234</v>
      </c>
      <c r="C303" s="1">
        <v>64</v>
      </c>
      <c r="D303" s="1">
        <v>83</v>
      </c>
      <c r="E303" s="1">
        <f>COUNTIFS('SFA-School Level'!$C:$C,$A303)</f>
        <v>1</v>
      </c>
    </row>
    <row r="304" spans="1:5" x14ac:dyDescent="0.25">
      <c r="A304" s="1">
        <v>310110</v>
      </c>
      <c r="B304" s="1" t="s">
        <v>235</v>
      </c>
      <c r="C304" s="1">
        <v>101</v>
      </c>
      <c r="D304" s="1">
        <v>126</v>
      </c>
      <c r="E304" s="1">
        <f>COUNTIFS('SFA-School Level'!$C:$C,$A304)</f>
        <v>1</v>
      </c>
    </row>
    <row r="305" spans="1:5" x14ac:dyDescent="0.25">
      <c r="A305" s="1">
        <v>310120</v>
      </c>
      <c r="B305" s="1" t="s">
        <v>236</v>
      </c>
      <c r="C305" s="1">
        <v>155</v>
      </c>
      <c r="D305" s="1">
        <v>199</v>
      </c>
      <c r="E305" s="1">
        <f>COUNTIFS('SFA-School Level'!$C:$C,$A305)</f>
        <v>1</v>
      </c>
    </row>
    <row r="306" spans="1:5" x14ac:dyDescent="0.25">
      <c r="A306" s="1">
        <v>310130</v>
      </c>
      <c r="B306" s="1" t="s">
        <v>237</v>
      </c>
      <c r="C306" s="1">
        <v>118</v>
      </c>
      <c r="D306" s="1">
        <v>178</v>
      </c>
      <c r="E306" s="1">
        <f>COUNTIFS('SFA-School Level'!$C:$C,$A306)</f>
        <v>1</v>
      </c>
    </row>
    <row r="307" spans="1:5" x14ac:dyDescent="0.25">
      <c r="A307" s="1">
        <v>310140</v>
      </c>
      <c r="B307" s="1" t="s">
        <v>238</v>
      </c>
      <c r="C307" s="1">
        <v>176</v>
      </c>
      <c r="D307" s="1">
        <v>242</v>
      </c>
      <c r="E307" s="1">
        <f>COUNTIFS('SFA-School Level'!$C:$C,$A307)</f>
        <v>1</v>
      </c>
    </row>
    <row r="308" spans="1:5" x14ac:dyDescent="0.25">
      <c r="A308" s="1">
        <v>310150</v>
      </c>
      <c r="B308" s="1" t="s">
        <v>239</v>
      </c>
      <c r="C308" s="1">
        <v>100</v>
      </c>
      <c r="D308" s="1">
        <v>131</v>
      </c>
      <c r="E308" s="1">
        <f>COUNTIFS('SFA-School Level'!$C:$C,$A308)</f>
        <v>1</v>
      </c>
    </row>
    <row r="309" spans="1:5" x14ac:dyDescent="0.25">
      <c r="A309" s="1">
        <v>310160</v>
      </c>
      <c r="B309" s="1" t="s">
        <v>240</v>
      </c>
      <c r="C309" s="1">
        <v>39</v>
      </c>
      <c r="D309" s="1">
        <v>50</v>
      </c>
      <c r="E309" s="1">
        <f>COUNTIFS('SFA-School Level'!$C:$C,$A309)</f>
        <v>1</v>
      </c>
    </row>
    <row r="310" spans="1:5" x14ac:dyDescent="0.25">
      <c r="A310" s="1">
        <v>310170</v>
      </c>
      <c r="B310" s="1" t="s">
        <v>241</v>
      </c>
      <c r="C310" s="1">
        <v>60</v>
      </c>
      <c r="D310" s="1">
        <v>80</v>
      </c>
      <c r="E310" s="1">
        <f>COUNTIFS('SFA-School Level'!$C:$C,$A310)</f>
        <v>1</v>
      </c>
    </row>
    <row r="311" spans="1:5" x14ac:dyDescent="0.25">
      <c r="A311" s="1">
        <v>310180</v>
      </c>
      <c r="B311" s="1" t="s">
        <v>242</v>
      </c>
      <c r="C311" s="1">
        <v>76</v>
      </c>
      <c r="D311" s="1">
        <v>120</v>
      </c>
      <c r="E311" s="1">
        <f>COUNTIFS('SFA-School Level'!$C:$C,$A311)</f>
        <v>1</v>
      </c>
    </row>
    <row r="312" spans="1:5" x14ac:dyDescent="0.25">
      <c r="A312" s="1">
        <v>310190</v>
      </c>
      <c r="B312" s="1" t="s">
        <v>243</v>
      </c>
      <c r="C312" s="1">
        <v>31</v>
      </c>
      <c r="D312" s="1">
        <v>44</v>
      </c>
      <c r="E312" s="1">
        <f>COUNTIFS('SFA-School Level'!$C:$C,$A312)</f>
        <v>1</v>
      </c>
    </row>
    <row r="313" spans="1:5" x14ac:dyDescent="0.25">
      <c r="A313" s="1">
        <v>310200</v>
      </c>
      <c r="B313" s="1" t="s">
        <v>244</v>
      </c>
      <c r="C313" s="1">
        <v>109</v>
      </c>
      <c r="D313" s="1">
        <v>139</v>
      </c>
      <c r="E313" s="1">
        <f>COUNTIFS('SFA-School Level'!$C:$C,$A313)</f>
        <v>1</v>
      </c>
    </row>
    <row r="314" spans="1:5" x14ac:dyDescent="0.25">
      <c r="A314" s="1">
        <v>310210</v>
      </c>
      <c r="B314" s="1" t="s">
        <v>245</v>
      </c>
      <c r="C314" s="1">
        <v>135</v>
      </c>
      <c r="D314" s="1">
        <v>176</v>
      </c>
      <c r="E314" s="1">
        <f>COUNTIFS('SFA-School Level'!$C:$C,$A314)</f>
        <v>1</v>
      </c>
    </row>
    <row r="315" spans="1:5" x14ac:dyDescent="0.25">
      <c r="A315" s="1">
        <v>310220</v>
      </c>
      <c r="B315" s="1" t="s">
        <v>246</v>
      </c>
      <c r="C315" s="1">
        <v>141</v>
      </c>
      <c r="D315" s="1">
        <v>188</v>
      </c>
      <c r="E315" s="1">
        <f>COUNTIFS('SFA-School Level'!$C:$C,$A315)</f>
        <v>1</v>
      </c>
    </row>
    <row r="316" spans="1:5" x14ac:dyDescent="0.25">
      <c r="A316" s="1">
        <v>310230</v>
      </c>
      <c r="B316" s="1" t="s">
        <v>447</v>
      </c>
      <c r="C316" s="1">
        <v>2</v>
      </c>
      <c r="D316" s="1">
        <v>5</v>
      </c>
      <c r="E316" s="1">
        <f>COUNTIFS('SFA-School Level'!$C:$C,$A316)</f>
        <v>1</v>
      </c>
    </row>
    <row r="317" spans="1:5" x14ac:dyDescent="0.25">
      <c r="A317" s="1">
        <v>310240</v>
      </c>
      <c r="B317" s="1" t="s">
        <v>247</v>
      </c>
      <c r="C317" s="1">
        <v>72</v>
      </c>
      <c r="D317" s="1">
        <v>87</v>
      </c>
      <c r="E317" s="1">
        <f>COUNTIFS('SFA-School Level'!$C:$C,$A317)</f>
        <v>1</v>
      </c>
    </row>
    <row r="318" spans="1:5" x14ac:dyDescent="0.25">
      <c r="A318" s="1">
        <v>310250</v>
      </c>
      <c r="B318" s="1" t="s">
        <v>248</v>
      </c>
      <c r="C318" s="1">
        <v>119</v>
      </c>
      <c r="D318" s="1">
        <v>167</v>
      </c>
      <c r="E318" s="1">
        <f>COUNTIFS('SFA-School Level'!$C:$C,$A318)</f>
        <v>1</v>
      </c>
    </row>
    <row r="319" spans="1:5" x14ac:dyDescent="0.25">
      <c r="A319" s="1">
        <v>310280</v>
      </c>
      <c r="B319" s="1" t="s">
        <v>249</v>
      </c>
      <c r="C319" s="1">
        <v>16</v>
      </c>
      <c r="D319" s="1">
        <v>16</v>
      </c>
      <c r="E319" s="1">
        <f>COUNTIFS('SFA-School Level'!$C:$C,$A319)</f>
        <v>1</v>
      </c>
    </row>
    <row r="320" spans="1:5" x14ac:dyDescent="0.25">
      <c r="A320" s="1">
        <v>310290</v>
      </c>
      <c r="B320" s="1" t="s">
        <v>385</v>
      </c>
      <c r="C320" s="1">
        <v>35</v>
      </c>
      <c r="D320" s="1">
        <v>40</v>
      </c>
      <c r="E320" s="1">
        <f>COUNTIFS('SFA-School Level'!$C:$C,$A320)</f>
        <v>1</v>
      </c>
    </row>
    <row r="321" spans="1:5" x14ac:dyDescent="0.25">
      <c r="A321" s="1">
        <v>310320</v>
      </c>
      <c r="B321" s="1" t="s">
        <v>250</v>
      </c>
      <c r="C321" s="1">
        <v>72</v>
      </c>
      <c r="D321" s="1">
        <v>114</v>
      </c>
      <c r="E321" s="1">
        <f>COUNTIFS('SFA-School Level'!$C:$C,$A321)</f>
        <v>1</v>
      </c>
    </row>
    <row r="322" spans="1:5" x14ac:dyDescent="0.25">
      <c r="A322" s="1">
        <v>317010</v>
      </c>
      <c r="B322" s="1" t="s">
        <v>251</v>
      </c>
      <c r="C322" s="1">
        <v>25</v>
      </c>
      <c r="D322" s="1">
        <v>35</v>
      </c>
      <c r="E322" s="1">
        <f>COUNTIFS('SFA-School Level'!$C:$C,$A322)</f>
        <v>1</v>
      </c>
    </row>
    <row r="323" spans="1:5" x14ac:dyDescent="0.25">
      <c r="A323" s="1">
        <v>317020</v>
      </c>
      <c r="B323" s="1" t="s">
        <v>448</v>
      </c>
      <c r="C323" s="1">
        <v>13</v>
      </c>
      <c r="D323" s="1">
        <v>20</v>
      </c>
      <c r="E323" s="1">
        <f>COUNTIFS('SFA-School Level'!$C:$C,$A323)</f>
        <v>1</v>
      </c>
    </row>
    <row r="324" spans="1:5" x14ac:dyDescent="0.25">
      <c r="A324" s="1">
        <v>319010</v>
      </c>
      <c r="B324" s="1" t="s">
        <v>252</v>
      </c>
      <c r="C324" s="1">
        <v>73</v>
      </c>
      <c r="D324" s="1">
        <v>162</v>
      </c>
      <c r="E324" s="1">
        <f>COUNTIFS('SFA-School Level'!$C:$C,$A324)</f>
        <v>1</v>
      </c>
    </row>
    <row r="325" spans="1:5" x14ac:dyDescent="0.25">
      <c r="A325" s="1">
        <v>320010</v>
      </c>
      <c r="B325" s="1" t="s">
        <v>253</v>
      </c>
      <c r="C325" s="1">
        <v>152</v>
      </c>
      <c r="D325" s="1">
        <v>225</v>
      </c>
      <c r="E325" s="1">
        <f>COUNTIFS('SFA-School Level'!$C:$C,$A325)</f>
        <v>1</v>
      </c>
    </row>
    <row r="326" spans="1:5" x14ac:dyDescent="0.25">
      <c r="A326" s="1">
        <v>320040</v>
      </c>
      <c r="B326" s="1" t="s">
        <v>254</v>
      </c>
      <c r="C326" s="1">
        <v>124</v>
      </c>
      <c r="D326" s="1">
        <v>222</v>
      </c>
      <c r="E326" s="1">
        <f>COUNTIFS('SFA-School Level'!$C:$C,$A326)</f>
        <v>1</v>
      </c>
    </row>
    <row r="327" spans="1:5" x14ac:dyDescent="0.25">
      <c r="A327" s="1">
        <v>320050</v>
      </c>
      <c r="B327" s="1" t="s">
        <v>255</v>
      </c>
      <c r="C327" s="1">
        <v>93</v>
      </c>
      <c r="D327" s="1">
        <v>132</v>
      </c>
      <c r="E327" s="1">
        <f>COUNTIFS('SFA-School Level'!$C:$C,$A327)</f>
        <v>1</v>
      </c>
    </row>
    <row r="328" spans="1:5" x14ac:dyDescent="0.25">
      <c r="A328" s="1">
        <v>320070</v>
      </c>
      <c r="B328" s="1" t="s">
        <v>256</v>
      </c>
      <c r="C328" s="1">
        <v>326</v>
      </c>
      <c r="D328" s="1">
        <v>422</v>
      </c>
      <c r="E328" s="1">
        <f>COUNTIFS('SFA-School Level'!$C:$C,$A328)</f>
        <v>1</v>
      </c>
    </row>
    <row r="329" spans="1:5" x14ac:dyDescent="0.25">
      <c r="A329" s="1">
        <v>320080</v>
      </c>
      <c r="B329" s="1" t="s">
        <v>257</v>
      </c>
      <c r="C329" s="1">
        <v>119</v>
      </c>
      <c r="D329" s="1">
        <v>162</v>
      </c>
      <c r="E329" s="1">
        <f>COUNTIFS('SFA-School Level'!$C:$C,$A329)</f>
        <v>1</v>
      </c>
    </row>
    <row r="330" spans="1:5" x14ac:dyDescent="0.25">
      <c r="A330" s="1">
        <v>320090</v>
      </c>
      <c r="B330" s="1" t="s">
        <v>519</v>
      </c>
      <c r="C330" s="1">
        <v>124</v>
      </c>
      <c r="D330" s="1">
        <v>186</v>
      </c>
      <c r="E330" s="1">
        <f>COUNTIFS('SFA-School Level'!$C:$C,$A330)</f>
        <v>1</v>
      </c>
    </row>
    <row r="331" spans="1:5" x14ac:dyDescent="0.25">
      <c r="A331" s="1">
        <v>320110</v>
      </c>
      <c r="B331" s="1" t="s">
        <v>258</v>
      </c>
      <c r="C331" s="1">
        <v>160</v>
      </c>
      <c r="D331" s="1">
        <v>200</v>
      </c>
      <c r="E331" s="1">
        <f>COUNTIFS('SFA-School Level'!$C:$C,$A331)</f>
        <v>1</v>
      </c>
    </row>
    <row r="332" spans="1:5" x14ac:dyDescent="0.25">
      <c r="A332" s="1">
        <v>320130</v>
      </c>
      <c r="B332" s="1" t="s">
        <v>259</v>
      </c>
      <c r="C332" s="1">
        <v>74</v>
      </c>
      <c r="D332" s="1">
        <v>116</v>
      </c>
      <c r="E332" s="1">
        <f>COUNTIFS('SFA-School Level'!$C:$C,$A332)</f>
        <v>1</v>
      </c>
    </row>
    <row r="333" spans="1:5" x14ac:dyDescent="0.25">
      <c r="A333" s="1">
        <v>320140</v>
      </c>
      <c r="B333" s="1" t="s">
        <v>450</v>
      </c>
      <c r="C333" s="1">
        <v>174</v>
      </c>
      <c r="D333" s="1">
        <v>229</v>
      </c>
      <c r="E333" s="1">
        <f>COUNTIFS('SFA-School Level'!$C:$C,$A333)</f>
        <v>1</v>
      </c>
    </row>
    <row r="334" spans="1:5" x14ac:dyDescent="0.25">
      <c r="A334" s="1">
        <v>320150</v>
      </c>
      <c r="B334" s="1" t="s">
        <v>518</v>
      </c>
      <c r="C334" s="1">
        <v>53</v>
      </c>
      <c r="D334" s="1">
        <v>63</v>
      </c>
      <c r="E334" s="1">
        <f>COUNTIFS('SFA-School Level'!$C:$C,$A334)</f>
        <v>1</v>
      </c>
    </row>
    <row r="335" spans="1:5" x14ac:dyDescent="0.25">
      <c r="A335" s="1">
        <v>329010</v>
      </c>
      <c r="B335" s="1" t="s">
        <v>382</v>
      </c>
      <c r="C335" s="1">
        <v>34</v>
      </c>
      <c r="D335" s="1">
        <v>43</v>
      </c>
      <c r="E335" s="1">
        <f>COUNTIFS('SFA-School Level'!$C:$C,$A335)</f>
        <v>1</v>
      </c>
    </row>
    <row r="336" spans="1:5" x14ac:dyDescent="0.25">
      <c r="A336" s="1">
        <v>330020</v>
      </c>
      <c r="B336" s="1" t="s">
        <v>260</v>
      </c>
      <c r="C336" s="1">
        <v>172</v>
      </c>
      <c r="D336" s="1">
        <v>577</v>
      </c>
      <c r="E336" s="1">
        <f>COUNTIFS('SFA-School Level'!$C:$C,$A336)</f>
        <v>1</v>
      </c>
    </row>
    <row r="337" spans="1:5" x14ac:dyDescent="0.25">
      <c r="A337" s="1">
        <v>330030</v>
      </c>
      <c r="B337" s="1" t="s">
        <v>261</v>
      </c>
      <c r="C337" s="1">
        <v>4</v>
      </c>
      <c r="D337" s="1">
        <v>32</v>
      </c>
      <c r="E337" s="1">
        <f>COUNTIFS('SFA-School Level'!$C:$C,$A337)</f>
        <v>1</v>
      </c>
    </row>
    <row r="338" spans="1:5" x14ac:dyDescent="0.25">
      <c r="A338" s="1">
        <v>330040</v>
      </c>
      <c r="B338" s="1" t="s">
        <v>262</v>
      </c>
      <c r="C338" s="1">
        <v>158</v>
      </c>
      <c r="D338" s="1">
        <v>418</v>
      </c>
      <c r="E338" s="1">
        <f>COUNTIFS('SFA-School Level'!$C:$C,$A338)</f>
        <v>1</v>
      </c>
    </row>
    <row r="339" spans="1:5" x14ac:dyDescent="0.25">
      <c r="A339" s="1">
        <v>330050</v>
      </c>
      <c r="B339" s="1" t="s">
        <v>263</v>
      </c>
      <c r="C339" s="1">
        <v>157</v>
      </c>
      <c r="D339" s="1">
        <v>674</v>
      </c>
      <c r="E339" s="1">
        <f>COUNTIFS('SFA-School Level'!$C:$C,$A339)</f>
        <v>1</v>
      </c>
    </row>
    <row r="340" spans="1:5" x14ac:dyDescent="0.25">
      <c r="A340" s="1">
        <v>330060</v>
      </c>
      <c r="B340" s="1" t="s">
        <v>264</v>
      </c>
      <c r="C340" s="1">
        <v>155</v>
      </c>
      <c r="D340" s="1">
        <v>403</v>
      </c>
      <c r="E340" s="1">
        <f>COUNTIFS('SFA-School Level'!$C:$C,$A340)</f>
        <v>1</v>
      </c>
    </row>
    <row r="341" spans="1:5" x14ac:dyDescent="0.25">
      <c r="A341" s="1">
        <v>330070</v>
      </c>
      <c r="B341" s="1" t="s">
        <v>265</v>
      </c>
      <c r="C341" s="1">
        <v>55</v>
      </c>
      <c r="D341" s="1">
        <v>213</v>
      </c>
      <c r="E341" s="1">
        <f>COUNTIFS('SFA-School Level'!$C:$C,$A341)</f>
        <v>1</v>
      </c>
    </row>
    <row r="342" spans="1:5" x14ac:dyDescent="0.25">
      <c r="A342" s="1">
        <v>330080</v>
      </c>
      <c r="B342" s="1" t="s">
        <v>266</v>
      </c>
      <c r="C342" s="1">
        <v>131</v>
      </c>
      <c r="D342" s="1">
        <v>383</v>
      </c>
      <c r="E342" s="1">
        <f>COUNTIFS('SFA-School Level'!$C:$C,$A342)</f>
        <v>1</v>
      </c>
    </row>
    <row r="343" spans="1:5" x14ac:dyDescent="0.25">
      <c r="A343" s="1">
        <v>330120</v>
      </c>
      <c r="B343" s="1" t="s">
        <v>267</v>
      </c>
      <c r="C343" s="1">
        <v>169</v>
      </c>
      <c r="D343" s="1">
        <v>798</v>
      </c>
      <c r="E343" s="1">
        <f>COUNTIFS('SFA-School Level'!$C:$C,$A343)</f>
        <v>1</v>
      </c>
    </row>
    <row r="344" spans="1:5" x14ac:dyDescent="0.25">
      <c r="A344" s="1">
        <v>330140</v>
      </c>
      <c r="B344" s="1" t="s">
        <v>268</v>
      </c>
      <c r="C344" s="1">
        <v>170</v>
      </c>
      <c r="D344" s="1">
        <v>607</v>
      </c>
      <c r="E344" s="1">
        <f>COUNTIFS('SFA-School Level'!$C:$C,$A344)</f>
        <v>1</v>
      </c>
    </row>
    <row r="345" spans="1:5" x14ac:dyDescent="0.25">
      <c r="A345" s="1">
        <v>330180</v>
      </c>
      <c r="B345" s="1" t="s">
        <v>269</v>
      </c>
      <c r="C345" s="1">
        <v>132</v>
      </c>
      <c r="D345" s="2">
        <v>381</v>
      </c>
      <c r="E345" s="1">
        <f>COUNTIFS('SFA-School Level'!$C:$C,$A345)</f>
        <v>1</v>
      </c>
    </row>
    <row r="346" spans="1:5" x14ac:dyDescent="0.25">
      <c r="A346" s="1">
        <v>330190</v>
      </c>
      <c r="B346" s="1" t="s">
        <v>270</v>
      </c>
      <c r="C346" s="1">
        <v>112</v>
      </c>
      <c r="D346" s="1">
        <v>339</v>
      </c>
      <c r="E346" s="1">
        <f>COUNTIFS('SFA-School Level'!$C:$C,$A346)</f>
        <v>1</v>
      </c>
    </row>
    <row r="347" spans="1:5" x14ac:dyDescent="0.25">
      <c r="A347" s="1">
        <v>330250</v>
      </c>
      <c r="B347" s="1" t="s">
        <v>517</v>
      </c>
      <c r="C347" s="1">
        <v>97</v>
      </c>
      <c r="D347" s="1">
        <v>321</v>
      </c>
      <c r="E347" s="1">
        <f>COUNTIFS('SFA-School Level'!$C:$C,$A347)</f>
        <v>1</v>
      </c>
    </row>
    <row r="348" spans="1:5" x14ac:dyDescent="0.25">
      <c r="A348" s="1">
        <v>330260</v>
      </c>
      <c r="B348" s="1" t="s">
        <v>271</v>
      </c>
      <c r="C348" s="1">
        <v>178</v>
      </c>
      <c r="D348" s="1">
        <v>730</v>
      </c>
      <c r="E348" s="1">
        <f>COUNTIFS('SFA-School Level'!$C:$C,$A348)</f>
        <v>1</v>
      </c>
    </row>
    <row r="349" spans="1:5" x14ac:dyDescent="0.25">
      <c r="A349" s="1">
        <v>330270</v>
      </c>
      <c r="B349" s="1" t="s">
        <v>272</v>
      </c>
      <c r="C349" s="1">
        <v>191</v>
      </c>
      <c r="D349" s="1">
        <v>1038</v>
      </c>
      <c r="E349" s="1">
        <f>COUNTIFS('SFA-School Level'!$C:$C,$A349)</f>
        <v>1</v>
      </c>
    </row>
    <row r="350" spans="1:5" x14ac:dyDescent="0.25">
      <c r="A350" s="1">
        <v>330280</v>
      </c>
      <c r="B350" s="1" t="s">
        <v>273</v>
      </c>
      <c r="C350" s="1">
        <v>113</v>
      </c>
      <c r="D350" s="1">
        <v>445</v>
      </c>
      <c r="E350" s="1">
        <f>COUNTIFS('SFA-School Level'!$C:$C,$A350)</f>
        <v>1</v>
      </c>
    </row>
    <row r="351" spans="1:5" x14ac:dyDescent="0.25">
      <c r="A351" s="1">
        <v>330290</v>
      </c>
      <c r="B351" s="1" t="s">
        <v>274</v>
      </c>
      <c r="C351" s="1">
        <v>114</v>
      </c>
      <c r="D351" s="1">
        <v>414</v>
      </c>
      <c r="E351" s="1">
        <f>COUNTIFS('SFA-School Level'!$C:$C,$A351)</f>
        <v>1</v>
      </c>
    </row>
    <row r="352" spans="1:5" x14ac:dyDescent="0.25">
      <c r="A352" s="1">
        <v>330300</v>
      </c>
      <c r="B352" s="1" t="s">
        <v>275</v>
      </c>
      <c r="C352" s="1">
        <v>112</v>
      </c>
      <c r="D352" s="1">
        <v>512</v>
      </c>
      <c r="E352" s="1">
        <f>COUNTIFS('SFA-School Level'!$C:$C,$A352)</f>
        <v>1</v>
      </c>
    </row>
    <row r="353" spans="1:5" x14ac:dyDescent="0.25">
      <c r="A353" s="1">
        <v>330320</v>
      </c>
      <c r="B353" s="1" t="s">
        <v>276</v>
      </c>
      <c r="C353" s="1">
        <v>52</v>
      </c>
      <c r="D353" s="1">
        <v>129</v>
      </c>
      <c r="E353" s="1">
        <f>COUNTIFS('SFA-School Level'!$C:$C,$A353)</f>
        <v>1</v>
      </c>
    </row>
    <row r="354" spans="1:5" x14ac:dyDescent="0.25">
      <c r="A354" s="1">
        <v>330330</v>
      </c>
      <c r="B354" s="1" t="s">
        <v>277</v>
      </c>
      <c r="C354" s="1">
        <v>12</v>
      </c>
      <c r="D354" s="1">
        <v>24</v>
      </c>
      <c r="E354" s="1">
        <f>COUNTIFS('SFA-School Level'!$C:$C,$A354)</f>
        <v>1</v>
      </c>
    </row>
    <row r="355" spans="1:5" x14ac:dyDescent="0.25">
      <c r="A355" s="1">
        <v>330340</v>
      </c>
      <c r="B355" s="1" t="s">
        <v>278</v>
      </c>
      <c r="C355" s="1">
        <v>34</v>
      </c>
      <c r="D355" s="1">
        <v>101</v>
      </c>
      <c r="E355" s="1">
        <f>COUNTIFS('SFA-School Level'!$C:$C,$A355)</f>
        <v>1</v>
      </c>
    </row>
    <row r="356" spans="1:5" x14ac:dyDescent="0.25">
      <c r="A356" s="1">
        <v>330350</v>
      </c>
      <c r="B356" s="1" t="s">
        <v>279</v>
      </c>
      <c r="C356" s="1">
        <v>60</v>
      </c>
      <c r="D356" s="1">
        <v>265</v>
      </c>
      <c r="E356" s="1">
        <f>COUNTIFS('SFA-School Level'!$C:$C,$A356)</f>
        <v>1</v>
      </c>
    </row>
    <row r="357" spans="1:5" x14ac:dyDescent="0.25">
      <c r="A357" s="1">
        <v>330360</v>
      </c>
      <c r="B357" s="1" t="s">
        <v>280</v>
      </c>
      <c r="C357" s="1">
        <v>23</v>
      </c>
      <c r="D357" s="1">
        <v>51</v>
      </c>
      <c r="E357" s="1">
        <f>COUNTIFS('SFA-School Level'!$C:$C,$A357)</f>
        <v>1</v>
      </c>
    </row>
    <row r="358" spans="1:5" x14ac:dyDescent="0.25">
      <c r="A358" s="1">
        <v>330370</v>
      </c>
      <c r="B358" s="1" t="s">
        <v>281</v>
      </c>
      <c r="C358" s="1">
        <v>20</v>
      </c>
      <c r="D358" s="1">
        <v>24</v>
      </c>
      <c r="E358" s="1">
        <f>COUNTIFS('SFA-School Level'!$C:$C,$A358)</f>
        <v>1</v>
      </c>
    </row>
    <row r="359" spans="1:5" x14ac:dyDescent="0.25">
      <c r="A359" s="1">
        <v>330380</v>
      </c>
      <c r="B359" s="1" t="s">
        <v>282</v>
      </c>
      <c r="C359" s="1">
        <v>132</v>
      </c>
      <c r="D359" s="1">
        <v>343</v>
      </c>
      <c r="E359" s="1">
        <f>COUNTIFS('SFA-School Level'!$C:$C,$A359)</f>
        <v>1</v>
      </c>
    </row>
    <row r="360" spans="1:5" x14ac:dyDescent="0.25">
      <c r="A360" s="1">
        <v>330390</v>
      </c>
      <c r="B360" s="1" t="s">
        <v>283</v>
      </c>
      <c r="C360" s="1">
        <v>80</v>
      </c>
      <c r="D360" s="1">
        <v>306</v>
      </c>
      <c r="E360" s="1">
        <f>COUNTIFS('SFA-School Level'!$C:$C,$A360)</f>
        <v>1</v>
      </c>
    </row>
    <row r="361" spans="1:5" x14ac:dyDescent="0.25">
      <c r="A361" s="1">
        <v>330420</v>
      </c>
      <c r="B361" s="1" t="s">
        <v>284</v>
      </c>
      <c r="C361" s="1">
        <v>99</v>
      </c>
      <c r="D361" s="1">
        <v>301</v>
      </c>
      <c r="E361" s="1">
        <f>COUNTIFS('SFA-School Level'!$C:$C,$A361)</f>
        <v>1</v>
      </c>
    </row>
    <row r="362" spans="1:5" x14ac:dyDescent="0.25">
      <c r="A362" s="1">
        <v>330430</v>
      </c>
      <c r="B362" s="1" t="s">
        <v>285</v>
      </c>
      <c r="C362" s="1">
        <v>115</v>
      </c>
      <c r="D362" s="1">
        <v>366</v>
      </c>
      <c r="E362" s="1">
        <f>COUNTIFS('SFA-School Level'!$C:$C,$A362)</f>
        <v>1</v>
      </c>
    </row>
    <row r="363" spans="1:5" x14ac:dyDescent="0.25">
      <c r="A363" s="1">
        <v>330440</v>
      </c>
      <c r="B363" s="1" t="s">
        <v>286</v>
      </c>
      <c r="C363" s="1">
        <v>155</v>
      </c>
      <c r="D363" s="1">
        <v>696</v>
      </c>
      <c r="E363" s="1">
        <f>COUNTIFS('SFA-School Level'!$C:$C,$A363)</f>
        <v>1</v>
      </c>
    </row>
    <row r="364" spans="1:5" x14ac:dyDescent="0.25">
      <c r="A364" s="1">
        <v>330450</v>
      </c>
      <c r="B364" s="1" t="s">
        <v>665</v>
      </c>
      <c r="C364" s="1">
        <v>121</v>
      </c>
      <c r="D364" s="1">
        <v>316</v>
      </c>
      <c r="E364" s="1">
        <f>COUNTIFS('SFA-School Level'!$C:$C,$A364)</f>
        <v>1</v>
      </c>
    </row>
    <row r="365" spans="1:5" x14ac:dyDescent="0.25">
      <c r="A365" s="1">
        <v>330500</v>
      </c>
      <c r="B365" s="1" t="s">
        <v>287</v>
      </c>
      <c r="C365" s="1">
        <v>166</v>
      </c>
      <c r="D365" s="1">
        <v>511</v>
      </c>
      <c r="E365" s="1">
        <f>COUNTIFS('SFA-School Level'!$C:$C,$A365)</f>
        <v>1</v>
      </c>
    </row>
    <row r="366" spans="1:5" x14ac:dyDescent="0.25">
      <c r="A366" s="1">
        <v>330510</v>
      </c>
      <c r="B366" s="1" t="s">
        <v>288</v>
      </c>
      <c r="C366" s="1">
        <v>79</v>
      </c>
      <c r="D366" s="1">
        <v>250</v>
      </c>
      <c r="E366" s="1">
        <f>COUNTIFS('SFA-School Level'!$C:$C,$A366)</f>
        <v>1</v>
      </c>
    </row>
    <row r="367" spans="1:5" x14ac:dyDescent="0.25">
      <c r="A367" s="1">
        <v>330520</v>
      </c>
      <c r="B367" s="1" t="s">
        <v>516</v>
      </c>
      <c r="C367" s="1">
        <v>121</v>
      </c>
      <c r="D367" s="1">
        <v>711</v>
      </c>
      <c r="E367" s="1">
        <f>COUNTIFS('SFA-School Level'!$C:$C,$A367)</f>
        <v>1</v>
      </c>
    </row>
    <row r="368" spans="1:5" x14ac:dyDescent="0.25">
      <c r="A368" s="1">
        <v>330530</v>
      </c>
      <c r="B368" s="1" t="s">
        <v>290</v>
      </c>
      <c r="C368" s="1">
        <v>69</v>
      </c>
      <c r="D368" s="1">
        <v>476</v>
      </c>
      <c r="E368" s="1">
        <f>COUNTIFS('SFA-School Level'!$C:$C,$A368)</f>
        <v>1</v>
      </c>
    </row>
    <row r="369" spans="1:5" x14ac:dyDescent="0.25">
      <c r="A369" s="1">
        <v>330540</v>
      </c>
      <c r="B369" s="1" t="s">
        <v>515</v>
      </c>
      <c r="C369" s="1">
        <v>166</v>
      </c>
      <c r="D369" s="1">
        <v>520</v>
      </c>
      <c r="E369" s="1">
        <f>COUNTIFS('SFA-School Level'!$C:$C,$A369)</f>
        <v>1</v>
      </c>
    </row>
    <row r="370" spans="1:5" x14ac:dyDescent="0.25">
      <c r="A370" s="1">
        <v>330550</v>
      </c>
      <c r="B370" s="1" t="s">
        <v>291</v>
      </c>
      <c r="C370" s="1">
        <v>128</v>
      </c>
      <c r="D370" s="1">
        <v>386</v>
      </c>
      <c r="E370" s="1">
        <f>COUNTIFS('SFA-School Level'!$C:$C,$A370)</f>
        <v>1</v>
      </c>
    </row>
    <row r="371" spans="1:5" x14ac:dyDescent="0.25">
      <c r="A371" s="1">
        <v>337010</v>
      </c>
      <c r="B371" s="1" t="s">
        <v>292</v>
      </c>
      <c r="C371" s="1">
        <v>78</v>
      </c>
      <c r="D371" s="1">
        <v>205</v>
      </c>
      <c r="E371" s="1">
        <f>COUNTIFS('SFA-School Level'!$C:$C,$A371)</f>
        <v>1</v>
      </c>
    </row>
    <row r="372" spans="1:5" x14ac:dyDescent="0.25">
      <c r="A372" s="1">
        <v>337020</v>
      </c>
      <c r="B372" s="1" t="s">
        <v>293</v>
      </c>
      <c r="C372" s="1">
        <v>63</v>
      </c>
      <c r="D372" s="2">
        <v>177</v>
      </c>
      <c r="E372" s="1">
        <f>COUNTIFS('SFA-School Level'!$C:$C,$A372)</f>
        <v>1</v>
      </c>
    </row>
    <row r="373" spans="1:5" x14ac:dyDescent="0.25">
      <c r="A373" s="1">
        <v>337030</v>
      </c>
      <c r="B373" s="1" t="s">
        <v>455</v>
      </c>
      <c r="C373" s="1">
        <v>6</v>
      </c>
      <c r="D373" s="1">
        <v>16</v>
      </c>
      <c r="E373" s="1">
        <f>COUNTIFS('SFA-School Level'!$C:$C,$A373)</f>
        <v>1</v>
      </c>
    </row>
    <row r="374" spans="1:5" x14ac:dyDescent="0.25">
      <c r="A374" s="1">
        <v>337050</v>
      </c>
      <c r="B374" s="1" t="s">
        <v>294</v>
      </c>
      <c r="C374" s="1">
        <v>42</v>
      </c>
      <c r="D374" s="1">
        <v>187</v>
      </c>
      <c r="E374" s="1">
        <f>COUNTIFS('SFA-School Level'!$C:$C,$A374)</f>
        <v>1</v>
      </c>
    </row>
    <row r="375" spans="1:5" x14ac:dyDescent="0.25">
      <c r="A375" s="1">
        <v>337060</v>
      </c>
      <c r="B375" s="1" t="s">
        <v>295</v>
      </c>
      <c r="C375" s="1">
        <v>25</v>
      </c>
      <c r="D375" s="1">
        <v>85</v>
      </c>
      <c r="E375" s="1">
        <f>COUNTIFS('SFA-School Level'!$C:$C,$A375)</f>
        <v>1</v>
      </c>
    </row>
    <row r="376" spans="1:5" x14ac:dyDescent="0.25">
      <c r="A376" s="1">
        <v>337070</v>
      </c>
      <c r="B376" s="1" t="s">
        <v>296</v>
      </c>
      <c r="C376" s="1">
        <v>29</v>
      </c>
      <c r="D376" s="1">
        <v>171</v>
      </c>
      <c r="E376" s="1">
        <f>COUNTIFS('SFA-School Level'!$C:$C,$A376)</f>
        <v>1</v>
      </c>
    </row>
    <row r="377" spans="1:5" x14ac:dyDescent="0.25">
      <c r="A377" s="1">
        <v>338010</v>
      </c>
      <c r="B377" s="1" t="s">
        <v>297</v>
      </c>
      <c r="C377" s="1">
        <v>466</v>
      </c>
      <c r="D377" s="1">
        <v>2373</v>
      </c>
      <c r="E377" s="1">
        <f>COUNTIFS('SFA-School Level'!$C:$C,$A377)</f>
        <v>1</v>
      </c>
    </row>
    <row r="378" spans="1:5" x14ac:dyDescent="0.25">
      <c r="A378" s="1">
        <v>339010</v>
      </c>
      <c r="B378" s="1" t="s">
        <v>298</v>
      </c>
      <c r="C378" s="1">
        <v>44</v>
      </c>
      <c r="D378" s="1">
        <v>261</v>
      </c>
      <c r="E378" s="1">
        <f>COUNTIFS('SFA-School Level'!$C:$C,$A378)</f>
        <v>1</v>
      </c>
    </row>
    <row r="379" spans="1:5" x14ac:dyDescent="0.25">
      <c r="A379" s="1">
        <v>339020</v>
      </c>
      <c r="B379" s="1" t="s">
        <v>299</v>
      </c>
      <c r="C379" s="1">
        <v>35</v>
      </c>
      <c r="D379" s="1">
        <v>187</v>
      </c>
      <c r="E379" s="1">
        <f>COUNTIFS('SFA-School Level'!$C:$C,$A379)</f>
        <v>1</v>
      </c>
    </row>
    <row r="380" spans="1:5" x14ac:dyDescent="0.25">
      <c r="A380" s="1">
        <v>339030</v>
      </c>
      <c r="B380" s="1" t="s">
        <v>300</v>
      </c>
      <c r="C380" s="1">
        <v>94</v>
      </c>
      <c r="D380" s="1">
        <v>586</v>
      </c>
      <c r="E380" s="1">
        <f>COUNTIFS('SFA-School Level'!$C:$C,$A380)</f>
        <v>1</v>
      </c>
    </row>
    <row r="381" spans="1:5" x14ac:dyDescent="0.25">
      <c r="A381" s="1">
        <v>339040</v>
      </c>
      <c r="B381" s="1" t="s">
        <v>301</v>
      </c>
      <c r="C381" s="1">
        <v>47</v>
      </c>
      <c r="D381" s="1">
        <v>314</v>
      </c>
      <c r="E381" s="1">
        <f>COUNTIFS('SFA-School Level'!$C:$C,$A381)</f>
        <v>1</v>
      </c>
    </row>
    <row r="382" spans="1:5" x14ac:dyDescent="0.25">
      <c r="A382" s="1">
        <v>339050</v>
      </c>
      <c r="B382" s="1" t="s">
        <v>302</v>
      </c>
      <c r="C382" s="1">
        <v>67</v>
      </c>
      <c r="D382" s="1">
        <v>403</v>
      </c>
      <c r="E382" s="1">
        <f>COUNTIFS('SFA-School Level'!$C:$C,$A382)</f>
        <v>1</v>
      </c>
    </row>
    <row r="383" spans="1:5" x14ac:dyDescent="0.25">
      <c r="A383" s="1">
        <v>339060</v>
      </c>
      <c r="B383" s="1" t="s">
        <v>667</v>
      </c>
      <c r="C383" s="1">
        <v>74</v>
      </c>
      <c r="D383" s="1">
        <v>137</v>
      </c>
      <c r="E383" s="1">
        <f>COUNTIFS('SFA-School Level'!$C:$C,$A383)</f>
        <v>1</v>
      </c>
    </row>
    <row r="384" spans="1:5" x14ac:dyDescent="0.25">
      <c r="A384" s="1">
        <v>340010</v>
      </c>
      <c r="B384" s="1" t="s">
        <v>304</v>
      </c>
      <c r="C384" s="1">
        <v>73</v>
      </c>
      <c r="D384" s="1">
        <v>163</v>
      </c>
      <c r="E384" s="1">
        <f>COUNTIFS('SFA-School Level'!$C:$C,$A384)</f>
        <v>1</v>
      </c>
    </row>
    <row r="385" spans="1:5" x14ac:dyDescent="0.25">
      <c r="A385" s="1">
        <v>350010</v>
      </c>
      <c r="B385" s="1" t="s">
        <v>305</v>
      </c>
      <c r="C385" s="1">
        <v>182</v>
      </c>
      <c r="D385" s="1">
        <v>339</v>
      </c>
      <c r="E385" s="1">
        <f>COUNTIFS('SFA-School Level'!$C:$C,$A385)</f>
        <v>1</v>
      </c>
    </row>
    <row r="386" spans="1:5" x14ac:dyDescent="0.25">
      <c r="A386" s="1">
        <v>350020</v>
      </c>
      <c r="B386" s="1" t="s">
        <v>306</v>
      </c>
      <c r="C386" s="1">
        <v>161</v>
      </c>
      <c r="D386" s="1">
        <v>281</v>
      </c>
      <c r="E386" s="1">
        <f>COUNTIFS('SFA-School Level'!$C:$C,$A386)</f>
        <v>1</v>
      </c>
    </row>
    <row r="387" spans="1:5" x14ac:dyDescent="0.25">
      <c r="A387" s="1">
        <v>358010</v>
      </c>
      <c r="B387" s="1" t="s">
        <v>458</v>
      </c>
      <c r="C387" s="1">
        <v>8</v>
      </c>
      <c r="D387" s="1">
        <v>28</v>
      </c>
      <c r="E387" s="1">
        <f>COUNTIFS('SFA-School Level'!$C:$C,$A387)</f>
        <v>1</v>
      </c>
    </row>
    <row r="388" spans="1:5" x14ac:dyDescent="0.25">
      <c r="A388" s="1">
        <v>359010</v>
      </c>
      <c r="B388" s="1" t="s">
        <v>307</v>
      </c>
      <c r="C388" s="1">
        <v>44</v>
      </c>
      <c r="D388" s="1">
        <v>59</v>
      </c>
      <c r="E388" s="1">
        <f>COUNTIFS('SFA-School Level'!$C:$C,$A388)</f>
        <v>1</v>
      </c>
    </row>
    <row r="389" spans="1:5" x14ac:dyDescent="0.25">
      <c r="A389" s="1">
        <v>360010</v>
      </c>
      <c r="B389" s="1" t="s">
        <v>514</v>
      </c>
      <c r="C389" s="1">
        <v>25</v>
      </c>
      <c r="D389" s="1">
        <v>111</v>
      </c>
      <c r="E389" s="1">
        <f>COUNTIFS('SFA-School Level'!$C:$C,$A389)</f>
        <v>1</v>
      </c>
    </row>
    <row r="390" spans="1:5" x14ac:dyDescent="0.25">
      <c r="A390" s="1">
        <v>360020</v>
      </c>
      <c r="B390" s="1" t="s">
        <v>513</v>
      </c>
      <c r="C390" s="1">
        <v>122</v>
      </c>
      <c r="D390" s="1">
        <v>531</v>
      </c>
      <c r="E390" s="1">
        <f>COUNTIFS('SFA-School Level'!$C:$C,$A390)</f>
        <v>1</v>
      </c>
    </row>
    <row r="391" spans="1:5" x14ac:dyDescent="0.25">
      <c r="A391" s="1">
        <v>360030</v>
      </c>
      <c r="B391" s="1" t="s">
        <v>512</v>
      </c>
      <c r="C391" s="1">
        <v>54</v>
      </c>
      <c r="D391" s="1">
        <v>265</v>
      </c>
      <c r="E391" s="1">
        <f>COUNTIFS('SFA-School Level'!$C:$C,$A391)</f>
        <v>1</v>
      </c>
    </row>
    <row r="392" spans="1:5" x14ac:dyDescent="0.25">
      <c r="A392" s="1">
        <v>360040</v>
      </c>
      <c r="B392" s="1" t="s">
        <v>511</v>
      </c>
      <c r="C392" s="1">
        <v>5</v>
      </c>
      <c r="D392" s="1">
        <v>58</v>
      </c>
      <c r="E392" s="1">
        <f>COUNTIFS('SFA-School Level'!$C:$C,$A392)</f>
        <v>1</v>
      </c>
    </row>
    <row r="393" spans="1:5" x14ac:dyDescent="0.25">
      <c r="A393" s="1">
        <v>360050</v>
      </c>
      <c r="B393" s="1" t="s">
        <v>510</v>
      </c>
      <c r="C393" s="1">
        <v>52</v>
      </c>
      <c r="D393" s="1">
        <v>164</v>
      </c>
      <c r="E393" s="1">
        <f>COUNTIFS('SFA-School Level'!$C:$C,$A393)</f>
        <v>1</v>
      </c>
    </row>
    <row r="394" spans="1:5" x14ac:dyDescent="0.25">
      <c r="A394" s="1">
        <v>360060</v>
      </c>
      <c r="B394" s="1" t="s">
        <v>509</v>
      </c>
      <c r="C394" s="1">
        <v>102</v>
      </c>
      <c r="D394" s="1">
        <v>269</v>
      </c>
      <c r="E394" s="1">
        <f>COUNTIFS('SFA-School Level'!$C:$C,$A394)</f>
        <v>1</v>
      </c>
    </row>
    <row r="395" spans="1:5" x14ac:dyDescent="0.25">
      <c r="A395" s="1">
        <v>360070</v>
      </c>
      <c r="B395" s="1" t="s">
        <v>508</v>
      </c>
      <c r="C395" s="1">
        <v>17</v>
      </c>
      <c r="D395" s="1">
        <v>87</v>
      </c>
      <c r="E395" s="1">
        <f>COUNTIFS('SFA-School Level'!$C:$C,$A395)</f>
        <v>1</v>
      </c>
    </row>
    <row r="396" spans="1:5" x14ac:dyDescent="0.25">
      <c r="A396" s="1">
        <v>360090</v>
      </c>
      <c r="B396" s="1" t="s">
        <v>507</v>
      </c>
      <c r="C396" s="1">
        <v>5</v>
      </c>
      <c r="D396" s="1">
        <v>79</v>
      </c>
      <c r="E396" s="1">
        <f>COUNTIFS('SFA-School Level'!$C:$C,$A396)</f>
        <v>1</v>
      </c>
    </row>
    <row r="397" spans="1:5" x14ac:dyDescent="0.25">
      <c r="A397" s="1">
        <v>360100</v>
      </c>
      <c r="B397" s="1" t="s">
        <v>506</v>
      </c>
      <c r="C397" s="1">
        <v>35</v>
      </c>
      <c r="D397" s="1">
        <v>162</v>
      </c>
      <c r="E397" s="1">
        <f>COUNTIFS('SFA-School Level'!$C:$C,$A397)</f>
        <v>1</v>
      </c>
    </row>
    <row r="398" spans="1:5" x14ac:dyDescent="0.25">
      <c r="A398" s="1">
        <v>360120</v>
      </c>
      <c r="B398" s="1" t="s">
        <v>505</v>
      </c>
      <c r="C398" s="1">
        <v>71</v>
      </c>
      <c r="D398" s="1">
        <v>232</v>
      </c>
      <c r="E398" s="1">
        <f>COUNTIFS('SFA-School Level'!$C:$C,$A398)</f>
        <v>1</v>
      </c>
    </row>
    <row r="399" spans="1:5" x14ac:dyDescent="0.25">
      <c r="A399" s="1">
        <v>367010</v>
      </c>
      <c r="B399" s="1" t="s">
        <v>504</v>
      </c>
      <c r="C399" s="1">
        <v>14</v>
      </c>
      <c r="D399" s="1">
        <v>49</v>
      </c>
      <c r="E399" s="1">
        <f>COUNTIFS('SFA-School Level'!$C:$C,$A399)</f>
        <v>1</v>
      </c>
    </row>
    <row r="400" spans="1:5" x14ac:dyDescent="0.25">
      <c r="A400" s="1">
        <v>370010</v>
      </c>
      <c r="B400" s="1" t="s">
        <v>503</v>
      </c>
      <c r="C400" s="1">
        <v>49</v>
      </c>
      <c r="D400" s="1">
        <v>61</v>
      </c>
      <c r="E400" s="1">
        <f>COUNTIFS('SFA-School Level'!$C:$C,$A400)</f>
        <v>1</v>
      </c>
    </row>
    <row r="401" spans="1:5" x14ac:dyDescent="0.25">
      <c r="A401" s="1">
        <v>370020</v>
      </c>
      <c r="B401" s="1" t="s">
        <v>502</v>
      </c>
      <c r="C401" s="1">
        <v>156</v>
      </c>
      <c r="D401" s="1">
        <v>212</v>
      </c>
      <c r="E401" s="1">
        <f>COUNTIFS('SFA-School Level'!$C:$C,$A401)</f>
        <v>1</v>
      </c>
    </row>
    <row r="402" spans="1:5" x14ac:dyDescent="0.25">
      <c r="A402" s="1">
        <v>370030</v>
      </c>
      <c r="B402" s="1" t="s">
        <v>501</v>
      </c>
      <c r="C402" s="1">
        <v>54</v>
      </c>
      <c r="D402" s="1">
        <v>54</v>
      </c>
      <c r="E402" s="1">
        <f>COUNTIFS('SFA-School Level'!$C:$C,$A402)</f>
        <v>1</v>
      </c>
    </row>
    <row r="403" spans="1:5" x14ac:dyDescent="0.25">
      <c r="A403" s="1">
        <v>370040</v>
      </c>
      <c r="B403" s="1" t="s">
        <v>500</v>
      </c>
      <c r="C403" s="1">
        <v>72</v>
      </c>
      <c r="D403" s="1">
        <v>104</v>
      </c>
      <c r="E403" s="1">
        <f>COUNTIFS('SFA-School Level'!$C:$C,$A403)</f>
        <v>1</v>
      </c>
    </row>
    <row r="404" spans="1:5" x14ac:dyDescent="0.25">
      <c r="A404" s="1">
        <v>370060</v>
      </c>
      <c r="B404" s="1" t="s">
        <v>499</v>
      </c>
      <c r="C404" s="1">
        <v>88</v>
      </c>
      <c r="D404" s="1">
        <v>147</v>
      </c>
      <c r="E404" s="1">
        <f>COUNTIFS('SFA-School Level'!$C:$C,$A404)</f>
        <v>1</v>
      </c>
    </row>
    <row r="405" spans="1:5" x14ac:dyDescent="0.25">
      <c r="A405" s="1">
        <v>370070</v>
      </c>
      <c r="B405" s="1" t="s">
        <v>498</v>
      </c>
      <c r="C405" s="1">
        <v>19</v>
      </c>
      <c r="D405" s="1">
        <v>28</v>
      </c>
      <c r="E405" s="1">
        <f>COUNTIFS('SFA-School Level'!$C:$C,$A405)</f>
        <v>1</v>
      </c>
    </row>
    <row r="406" spans="1:5" x14ac:dyDescent="0.25">
      <c r="A406" s="1">
        <v>370080</v>
      </c>
      <c r="B406" s="1" t="s">
        <v>497</v>
      </c>
      <c r="C406" s="1">
        <v>145</v>
      </c>
      <c r="D406" s="1">
        <v>294</v>
      </c>
      <c r="E406" s="1">
        <f>COUNTIFS('SFA-School Level'!$C:$C,$A406)</f>
        <v>1</v>
      </c>
    </row>
    <row r="407" spans="1:5" x14ac:dyDescent="0.25">
      <c r="A407" s="1">
        <v>370090</v>
      </c>
      <c r="B407" s="1" t="s">
        <v>496</v>
      </c>
      <c r="C407" s="1">
        <v>116</v>
      </c>
      <c r="D407" s="1">
        <v>161</v>
      </c>
      <c r="E407" s="1">
        <f>COUNTIFS('SFA-School Level'!$C:$C,$A407)</f>
        <v>1</v>
      </c>
    </row>
    <row r="408" spans="1:5" x14ac:dyDescent="0.25">
      <c r="A408" s="1">
        <v>370100</v>
      </c>
      <c r="B408" s="1" t="s">
        <v>495</v>
      </c>
      <c r="C408" s="1">
        <v>161</v>
      </c>
      <c r="D408" s="1">
        <v>207</v>
      </c>
      <c r="E408" s="1">
        <f>COUNTIFS('SFA-School Level'!$C:$C,$A408)</f>
        <v>1</v>
      </c>
    </row>
    <row r="409" spans="1:5" x14ac:dyDescent="0.25">
      <c r="A409" s="1">
        <v>370110</v>
      </c>
      <c r="B409" s="1" t="s">
        <v>494</v>
      </c>
      <c r="C409" s="1">
        <v>65</v>
      </c>
      <c r="D409" s="1">
        <v>85</v>
      </c>
      <c r="E409" s="1">
        <f>COUNTIFS('SFA-School Level'!$C:$C,$A409)</f>
        <v>1</v>
      </c>
    </row>
    <row r="410" spans="1:5" x14ac:dyDescent="0.25">
      <c r="A410" s="1">
        <v>370150</v>
      </c>
      <c r="B410" s="1" t="s">
        <v>326</v>
      </c>
      <c r="C410" s="1">
        <v>183</v>
      </c>
      <c r="D410" s="1">
        <v>322</v>
      </c>
      <c r="E410" s="1">
        <f>COUNTIFS('SFA-School Level'!$C:$C,$A410)</f>
        <v>1</v>
      </c>
    </row>
    <row r="411" spans="1:5" x14ac:dyDescent="0.25">
      <c r="A411" s="1">
        <v>370210</v>
      </c>
      <c r="B411" s="1" t="s">
        <v>493</v>
      </c>
      <c r="C411" s="1">
        <v>179</v>
      </c>
      <c r="D411" s="1">
        <v>257</v>
      </c>
      <c r="E411" s="1">
        <f>COUNTIFS('SFA-School Level'!$C:$C,$A411)</f>
        <v>1</v>
      </c>
    </row>
    <row r="412" spans="1:5" x14ac:dyDescent="0.25">
      <c r="A412" s="1">
        <v>378020</v>
      </c>
      <c r="B412" s="1" t="s">
        <v>492</v>
      </c>
      <c r="C412" s="1">
        <v>28</v>
      </c>
      <c r="D412" s="1">
        <v>40</v>
      </c>
      <c r="E412" s="1">
        <f>COUNTIFS('SFA-School Level'!$C:$C,$A412)</f>
        <v>1</v>
      </c>
    </row>
    <row r="413" spans="1:5" x14ac:dyDescent="0.25">
      <c r="A413" s="1">
        <v>380010</v>
      </c>
      <c r="B413" s="1" t="s">
        <v>669</v>
      </c>
      <c r="C413" s="1">
        <v>1</v>
      </c>
      <c r="D413" s="1">
        <v>13</v>
      </c>
      <c r="E413" s="1">
        <f>COUNTIFS('SFA-School Level'!$C:$C,$A413)</f>
        <v>1</v>
      </c>
    </row>
    <row r="414" spans="1:5" x14ac:dyDescent="0.25">
      <c r="A414" s="1">
        <v>390010</v>
      </c>
      <c r="B414" s="1" t="s">
        <v>463</v>
      </c>
      <c r="C414" s="1">
        <v>77</v>
      </c>
      <c r="D414" s="1">
        <v>221</v>
      </c>
      <c r="E414" s="1">
        <f>COUNTIFS('SFA-School Level'!$C:$C,$A414)</f>
        <v>1</v>
      </c>
    </row>
    <row r="415" spans="1:5" x14ac:dyDescent="0.25">
      <c r="A415" s="1">
        <v>390020</v>
      </c>
      <c r="B415" s="1" t="s">
        <v>328</v>
      </c>
      <c r="C415" s="1">
        <v>33</v>
      </c>
      <c r="D415" s="1">
        <v>123</v>
      </c>
      <c r="E415" s="1">
        <f>COUNTIFS('SFA-School Level'!$C:$C,$A415)</f>
        <v>1</v>
      </c>
    </row>
    <row r="416" spans="1:5" x14ac:dyDescent="0.25">
      <c r="A416" s="1">
        <v>390030</v>
      </c>
      <c r="B416" s="1" t="s">
        <v>329</v>
      </c>
      <c r="C416" s="1">
        <v>35</v>
      </c>
      <c r="D416" s="1">
        <v>112</v>
      </c>
      <c r="E416" s="1">
        <f>COUNTIFS('SFA-School Level'!$C:$C,$A416)</f>
        <v>1</v>
      </c>
    </row>
    <row r="417" spans="1:5" x14ac:dyDescent="0.25">
      <c r="A417" s="1">
        <v>400010</v>
      </c>
      <c r="B417" s="1" t="s">
        <v>682</v>
      </c>
      <c r="C417" s="1">
        <v>1</v>
      </c>
      <c r="D417" s="1">
        <v>11</v>
      </c>
      <c r="E417" s="1">
        <f>COUNTIFS('SFA-School Level'!$C:$C,$A417)</f>
        <v>0</v>
      </c>
    </row>
    <row r="418" spans="1:5" x14ac:dyDescent="0.25">
      <c r="A418" s="1">
        <v>400020</v>
      </c>
      <c r="B418" s="1" t="s">
        <v>671</v>
      </c>
      <c r="C418" s="1">
        <v>2</v>
      </c>
      <c r="D418" s="1">
        <v>83</v>
      </c>
      <c r="E418" s="1">
        <f>COUNTIFS('SFA-School Level'!$C:$C,$A418)</f>
        <v>1</v>
      </c>
    </row>
    <row r="419" spans="1:5" x14ac:dyDescent="0.25">
      <c r="A419" s="1">
        <v>420010</v>
      </c>
      <c r="B419" s="1" t="s">
        <v>331</v>
      </c>
      <c r="C419" s="1">
        <v>43</v>
      </c>
      <c r="D419" s="1">
        <v>175</v>
      </c>
      <c r="E419" s="1">
        <f>COUNTIFS('SFA-School Level'!$C:$C,$A419)</f>
        <v>1</v>
      </c>
    </row>
    <row r="420" spans="1:5" x14ac:dyDescent="0.25">
      <c r="A420" s="1">
        <v>420020</v>
      </c>
      <c r="B420" s="1" t="s">
        <v>332</v>
      </c>
      <c r="C420" s="1">
        <v>55</v>
      </c>
      <c r="D420" s="1">
        <v>262</v>
      </c>
      <c r="E420" s="1">
        <f>COUNTIFS('SFA-School Level'!$C:$C,$A420)</f>
        <v>1</v>
      </c>
    </row>
    <row r="421" spans="1:5" x14ac:dyDescent="0.25">
      <c r="A421" s="1">
        <v>420130</v>
      </c>
      <c r="B421" s="1" t="s">
        <v>333</v>
      </c>
      <c r="C421" s="1">
        <v>47</v>
      </c>
      <c r="D421" s="1">
        <v>311</v>
      </c>
      <c r="E421" s="1">
        <f>COUNTIFS('SFA-School Level'!$C:$C,$A421)</f>
        <v>1</v>
      </c>
    </row>
    <row r="422" spans="1:5" x14ac:dyDescent="0.25">
      <c r="A422" s="1">
        <v>420170</v>
      </c>
      <c r="B422" s="1" t="s">
        <v>334</v>
      </c>
      <c r="C422" s="1">
        <v>59</v>
      </c>
      <c r="D422" s="1">
        <v>279</v>
      </c>
      <c r="E422" s="1">
        <f>COUNTIFS('SFA-School Level'!$C:$C,$A422)</f>
        <v>1</v>
      </c>
    </row>
    <row r="423" spans="1:5" x14ac:dyDescent="0.25">
      <c r="A423" s="1">
        <v>427010</v>
      </c>
      <c r="B423" s="1" t="s">
        <v>335</v>
      </c>
      <c r="C423" s="1">
        <v>20</v>
      </c>
      <c r="D423" s="1">
        <v>46</v>
      </c>
      <c r="E423" s="1">
        <f>COUNTIFS('SFA-School Level'!$C:$C,$A423)</f>
        <v>1</v>
      </c>
    </row>
    <row r="424" spans="1:5" x14ac:dyDescent="0.25">
      <c r="A424" s="1">
        <v>428010</v>
      </c>
      <c r="B424" s="1" t="s">
        <v>464</v>
      </c>
      <c r="C424" s="1">
        <v>11</v>
      </c>
      <c r="D424" s="1">
        <v>39</v>
      </c>
      <c r="E424" s="1">
        <f>COUNTIFS('SFA-School Level'!$C:$C,$A424)</f>
        <v>1</v>
      </c>
    </row>
    <row r="425" spans="1:5" x14ac:dyDescent="0.25">
      <c r="A425" s="1">
        <v>440020</v>
      </c>
      <c r="B425" s="1" t="s">
        <v>491</v>
      </c>
      <c r="C425" s="1">
        <v>4</v>
      </c>
      <c r="D425" s="1">
        <v>20</v>
      </c>
      <c r="E425" s="1">
        <f>COUNTIFS('SFA-School Level'!$C:$C,$A425)</f>
        <v>1</v>
      </c>
    </row>
    <row r="426" spans="1:5" x14ac:dyDescent="0.25">
      <c r="A426" s="1">
        <v>440090</v>
      </c>
      <c r="B426" s="1" t="s">
        <v>490</v>
      </c>
      <c r="C426" s="1">
        <v>9</v>
      </c>
      <c r="D426" s="1">
        <v>19</v>
      </c>
      <c r="E426" s="1">
        <f>COUNTIFS('SFA-School Level'!$C:$C,$A426)</f>
        <v>1</v>
      </c>
    </row>
    <row r="427" spans="1:5" x14ac:dyDescent="0.25">
      <c r="A427" s="1">
        <v>440160</v>
      </c>
      <c r="B427" s="1" t="s">
        <v>489</v>
      </c>
      <c r="C427" s="1">
        <v>18</v>
      </c>
      <c r="D427" s="1">
        <v>55</v>
      </c>
      <c r="E427" s="1">
        <f>COUNTIFS('SFA-School Level'!$C:$C,$A427)</f>
        <v>1</v>
      </c>
    </row>
    <row r="428" spans="1:5" x14ac:dyDescent="0.25">
      <c r="A428" s="1">
        <v>440190</v>
      </c>
      <c r="B428" s="1" t="s">
        <v>685</v>
      </c>
      <c r="C428" s="1">
        <v>4</v>
      </c>
      <c r="D428" s="1">
        <v>19</v>
      </c>
      <c r="E428" s="1">
        <f>COUNTIFS('SFA-School Level'!$C:$C,$A428)</f>
        <v>1</v>
      </c>
    </row>
    <row r="429" spans="1:5" x14ac:dyDescent="0.25">
      <c r="A429" s="1">
        <v>440230</v>
      </c>
      <c r="B429" s="1" t="s">
        <v>488</v>
      </c>
      <c r="C429" s="1">
        <v>1</v>
      </c>
      <c r="D429" s="1">
        <v>6</v>
      </c>
      <c r="E429" s="1">
        <f>COUNTIFS('SFA-School Level'!$C:$C,$A429)</f>
        <v>1</v>
      </c>
    </row>
    <row r="430" spans="1:5" x14ac:dyDescent="0.25">
      <c r="A430" s="1">
        <v>440250</v>
      </c>
      <c r="B430" s="1" t="s">
        <v>487</v>
      </c>
      <c r="C430" s="1">
        <v>12</v>
      </c>
      <c r="D430" s="1">
        <v>19</v>
      </c>
      <c r="E430" s="1">
        <f>COUNTIFS('SFA-School Level'!$C:$C,$A430)</f>
        <v>1</v>
      </c>
    </row>
    <row r="431" spans="1:5" x14ac:dyDescent="0.25">
      <c r="A431" s="1">
        <v>440270</v>
      </c>
      <c r="B431" s="1" t="s">
        <v>486</v>
      </c>
      <c r="C431" s="1">
        <v>16</v>
      </c>
      <c r="D431" s="1">
        <v>18</v>
      </c>
      <c r="E431" s="1">
        <f>COUNTIFS('SFA-School Level'!$C:$C,$A431)</f>
        <v>1</v>
      </c>
    </row>
    <row r="432" spans="1:5" x14ac:dyDescent="0.25">
      <c r="A432" s="1">
        <v>448010</v>
      </c>
      <c r="B432" s="1" t="s">
        <v>485</v>
      </c>
      <c r="C432" s="1">
        <v>7</v>
      </c>
      <c r="D432" s="1">
        <v>17</v>
      </c>
      <c r="E432" s="1">
        <f>COUNTIFS('SFA-School Level'!$C:$C,$A432)</f>
        <v>1</v>
      </c>
    </row>
    <row r="433" spans="1:5" x14ac:dyDescent="0.25">
      <c r="A433" s="1">
        <v>450020</v>
      </c>
      <c r="B433" s="1" t="s">
        <v>342</v>
      </c>
      <c r="C433" s="1">
        <v>20</v>
      </c>
      <c r="D433" s="1">
        <v>30</v>
      </c>
      <c r="E433" s="1">
        <f>COUNTIFS('SFA-School Level'!$C:$C,$A433)</f>
        <v>1</v>
      </c>
    </row>
    <row r="434" spans="1:5" x14ac:dyDescent="0.25">
      <c r="A434" s="1">
        <v>450030</v>
      </c>
      <c r="B434" s="1" t="s">
        <v>343</v>
      </c>
      <c r="C434" s="1">
        <v>10</v>
      </c>
      <c r="D434" s="1">
        <v>13</v>
      </c>
      <c r="E434" s="1">
        <f>COUNTIFS('SFA-School Level'!$C:$C,$A434)</f>
        <v>1</v>
      </c>
    </row>
    <row r="435" spans="1:5" x14ac:dyDescent="0.25">
      <c r="A435" s="1">
        <v>450040</v>
      </c>
      <c r="B435" s="1" t="s">
        <v>344</v>
      </c>
      <c r="C435" s="1">
        <v>9</v>
      </c>
      <c r="D435" s="1">
        <v>16</v>
      </c>
      <c r="E435" s="1">
        <f>COUNTIFS('SFA-School Level'!$C:$C,$A435)</f>
        <v>1</v>
      </c>
    </row>
    <row r="436" spans="1:5" x14ac:dyDescent="0.25">
      <c r="A436" s="1">
        <v>450050</v>
      </c>
      <c r="B436" s="1" t="s">
        <v>345</v>
      </c>
      <c r="C436" s="1">
        <v>40</v>
      </c>
      <c r="D436" s="1">
        <v>55</v>
      </c>
      <c r="E436" s="1">
        <f>COUNTIFS('SFA-School Level'!$C:$C,$A436)</f>
        <v>1</v>
      </c>
    </row>
    <row r="437" spans="1:5" x14ac:dyDescent="0.25">
      <c r="A437" s="1">
        <v>450070</v>
      </c>
      <c r="B437" s="1" t="s">
        <v>466</v>
      </c>
      <c r="C437" s="1">
        <v>113</v>
      </c>
      <c r="D437" s="1">
        <v>144</v>
      </c>
      <c r="E437" s="1">
        <f>COUNTIFS('SFA-School Level'!$C:$C,$A437)</f>
        <v>1</v>
      </c>
    </row>
    <row r="438" spans="1:5" x14ac:dyDescent="0.25">
      <c r="A438" s="1">
        <v>450080</v>
      </c>
      <c r="B438" s="1" t="s">
        <v>346</v>
      </c>
      <c r="C438" s="1">
        <v>115</v>
      </c>
      <c r="D438" s="1">
        <v>147</v>
      </c>
      <c r="E438" s="1">
        <f>COUNTIFS('SFA-School Level'!$C:$C,$A438)</f>
        <v>1</v>
      </c>
    </row>
    <row r="439" spans="1:5" x14ac:dyDescent="0.25">
      <c r="A439" s="1">
        <v>450110</v>
      </c>
      <c r="B439" s="1" t="s">
        <v>347</v>
      </c>
      <c r="C439" s="1">
        <v>161</v>
      </c>
      <c r="D439" s="1">
        <v>198</v>
      </c>
      <c r="E439" s="1">
        <f>COUNTIFS('SFA-School Level'!$C:$C,$A439)</f>
        <v>1</v>
      </c>
    </row>
    <row r="440" spans="1:5" x14ac:dyDescent="0.25">
      <c r="A440" s="1">
        <v>450120</v>
      </c>
      <c r="B440" s="1" t="s">
        <v>348</v>
      </c>
      <c r="C440" s="1">
        <v>17</v>
      </c>
      <c r="D440" s="1">
        <v>19</v>
      </c>
      <c r="E440" s="1">
        <f>COUNTIFS('SFA-School Level'!$C:$C,$A440)</f>
        <v>1</v>
      </c>
    </row>
    <row r="441" spans="1:5" x14ac:dyDescent="0.25">
      <c r="A441" s="1">
        <v>460010</v>
      </c>
      <c r="B441" s="1" t="s">
        <v>330</v>
      </c>
      <c r="C441" s="1">
        <v>126</v>
      </c>
      <c r="D441" s="1">
        <v>198</v>
      </c>
      <c r="E441" s="1">
        <f>COUNTIFS('SFA-School Level'!$C:$C,$A441)</f>
        <v>1</v>
      </c>
    </row>
    <row r="442" spans="1:5" x14ac:dyDescent="0.25">
      <c r="A442" s="1">
        <v>470010</v>
      </c>
      <c r="B442" s="1" t="s">
        <v>484</v>
      </c>
      <c r="C442" s="1">
        <v>17</v>
      </c>
      <c r="D442" s="1">
        <v>181</v>
      </c>
      <c r="E442" s="1">
        <f>COUNTIFS('SFA-School Level'!$C:$C,$A442)</f>
        <v>1</v>
      </c>
    </row>
    <row r="443" spans="1:5" x14ac:dyDescent="0.25">
      <c r="A443" s="1">
        <v>470020</v>
      </c>
      <c r="B443" s="1" t="s">
        <v>483</v>
      </c>
      <c r="C443" s="1">
        <v>8</v>
      </c>
      <c r="D443" s="1">
        <v>170</v>
      </c>
      <c r="E443" s="1">
        <f>COUNTIFS('SFA-School Level'!$C:$C,$A443)</f>
        <v>1</v>
      </c>
    </row>
    <row r="444" spans="1:5" x14ac:dyDescent="0.25">
      <c r="A444" s="1">
        <v>480030</v>
      </c>
      <c r="B444" s="1" t="s">
        <v>350</v>
      </c>
      <c r="C444" s="1">
        <v>31</v>
      </c>
      <c r="D444" s="1">
        <v>151</v>
      </c>
      <c r="E444" s="1">
        <f>COUNTIFS('SFA-School Level'!$C:$C,$A444)</f>
        <v>1</v>
      </c>
    </row>
    <row r="445" spans="1:5" x14ac:dyDescent="0.25">
      <c r="A445" s="1">
        <v>480040</v>
      </c>
      <c r="B445" s="1" t="s">
        <v>351</v>
      </c>
      <c r="C445" s="1">
        <v>47</v>
      </c>
      <c r="D445" s="1">
        <v>143</v>
      </c>
      <c r="E445" s="1">
        <f>COUNTIFS('SFA-School Level'!$C:$C,$A445)</f>
        <v>1</v>
      </c>
    </row>
    <row r="446" spans="1:5" x14ac:dyDescent="0.25">
      <c r="A446" s="1">
        <v>480050</v>
      </c>
      <c r="B446" s="1" t="s">
        <v>352</v>
      </c>
      <c r="C446" s="1">
        <v>58</v>
      </c>
      <c r="D446" s="1">
        <v>316</v>
      </c>
      <c r="E446" s="1">
        <f>COUNTIFS('SFA-School Level'!$C:$C,$A446)</f>
        <v>1</v>
      </c>
    </row>
    <row r="447" spans="1:5" x14ac:dyDescent="0.25">
      <c r="A447" s="1">
        <v>488010</v>
      </c>
      <c r="B447" s="1" t="s">
        <v>468</v>
      </c>
      <c r="C447" s="1">
        <v>6</v>
      </c>
      <c r="D447" s="1">
        <v>45</v>
      </c>
      <c r="E447" s="1">
        <f>COUNTIFS('SFA-School Level'!$C:$C,$A447)</f>
        <v>1</v>
      </c>
    </row>
    <row r="448" spans="1:5" x14ac:dyDescent="0.25">
      <c r="A448" s="1">
        <v>490030</v>
      </c>
      <c r="B448" s="1" t="s">
        <v>683</v>
      </c>
      <c r="C448" s="1">
        <v>1</v>
      </c>
      <c r="D448" s="1">
        <v>65</v>
      </c>
      <c r="E448" s="1">
        <f>COUNTIFS('SFA-School Level'!$C:$C,$A448)</f>
        <v>1</v>
      </c>
    </row>
    <row r="449" spans="1:5" x14ac:dyDescent="0.25">
      <c r="A449" s="1">
        <v>510010</v>
      </c>
      <c r="B449" s="1" t="s">
        <v>353</v>
      </c>
      <c r="C449" s="1">
        <v>20</v>
      </c>
      <c r="D449" s="1">
        <v>34</v>
      </c>
      <c r="E449" s="1">
        <f>COUNTIFS('SFA-School Level'!$C:$C,$A449)</f>
        <v>1</v>
      </c>
    </row>
    <row r="450" spans="1:5" x14ac:dyDescent="0.25">
      <c r="A450" s="1">
        <v>510040</v>
      </c>
      <c r="B450" s="1" t="s">
        <v>354</v>
      </c>
      <c r="C450" s="1">
        <v>3</v>
      </c>
      <c r="D450" s="1">
        <v>14</v>
      </c>
      <c r="E450" s="1">
        <f>COUNTIFS('SFA-School Level'!$C:$C,$A450)</f>
        <v>1</v>
      </c>
    </row>
    <row r="451" spans="1:5" x14ac:dyDescent="0.25">
      <c r="A451" s="1">
        <v>510050</v>
      </c>
      <c r="B451" s="1" t="s">
        <v>355</v>
      </c>
      <c r="C451" s="1">
        <v>10</v>
      </c>
      <c r="D451" s="1">
        <v>18</v>
      </c>
      <c r="E451" s="1">
        <f>COUNTIFS('SFA-School Level'!$C:$C,$A451)</f>
        <v>1</v>
      </c>
    </row>
    <row r="452" spans="1:5" x14ac:dyDescent="0.25">
      <c r="A452" s="1">
        <v>510060</v>
      </c>
      <c r="B452" s="1" t="s">
        <v>356</v>
      </c>
      <c r="C452" s="1">
        <v>28</v>
      </c>
      <c r="D452" s="1">
        <v>46</v>
      </c>
      <c r="E452" s="1">
        <f>COUNTIFS('SFA-School Level'!$C:$C,$A452)</f>
        <v>1</v>
      </c>
    </row>
    <row r="453" spans="1:5" x14ac:dyDescent="0.25">
      <c r="A453" s="1">
        <v>510070</v>
      </c>
      <c r="B453" s="1" t="s">
        <v>357</v>
      </c>
      <c r="C453" s="1">
        <v>39</v>
      </c>
      <c r="D453" s="1">
        <v>87</v>
      </c>
      <c r="E453" s="1">
        <f>COUNTIFS('SFA-School Level'!$C:$C,$A453)</f>
        <v>1</v>
      </c>
    </row>
    <row r="454" spans="1:5" x14ac:dyDescent="0.25">
      <c r="A454" s="1">
        <v>510140</v>
      </c>
      <c r="B454" s="1" t="s">
        <v>358</v>
      </c>
      <c r="C454" s="1">
        <v>6</v>
      </c>
      <c r="D454" s="1">
        <v>10</v>
      </c>
      <c r="E454" s="1">
        <f>COUNTIFS('SFA-School Level'!$C:$C,$A454)</f>
        <v>1</v>
      </c>
    </row>
    <row r="455" spans="1:5" x14ac:dyDescent="0.25">
      <c r="A455" s="1">
        <v>520010</v>
      </c>
      <c r="B455" s="1" t="s">
        <v>482</v>
      </c>
      <c r="C455" s="1">
        <v>17</v>
      </c>
      <c r="D455" s="1">
        <v>29</v>
      </c>
      <c r="E455" s="1">
        <f>COUNTIFS('SFA-School Level'!$C:$C,$A455)</f>
        <v>1</v>
      </c>
    </row>
    <row r="456" spans="1:5" x14ac:dyDescent="0.25">
      <c r="A456" s="1">
        <v>520030</v>
      </c>
      <c r="B456" s="1" t="s">
        <v>481</v>
      </c>
      <c r="C456" s="1">
        <v>15</v>
      </c>
      <c r="D456" s="1">
        <v>29</v>
      </c>
      <c r="E456" s="1">
        <f>COUNTIFS('SFA-School Level'!$C:$C,$A456)</f>
        <v>1</v>
      </c>
    </row>
    <row r="457" spans="1:5" x14ac:dyDescent="0.25">
      <c r="A457" s="1">
        <v>520040</v>
      </c>
      <c r="B457" s="1" t="s">
        <v>480</v>
      </c>
      <c r="C457" s="1">
        <v>49</v>
      </c>
      <c r="D457" s="1">
        <v>87</v>
      </c>
      <c r="E457" s="1">
        <f>COUNTIFS('SFA-School Level'!$C:$C,$A457)</f>
        <v>1</v>
      </c>
    </row>
    <row r="458" spans="1:5" x14ac:dyDescent="0.25">
      <c r="A458" s="1">
        <v>520050</v>
      </c>
      <c r="B458" s="1" t="s">
        <v>479</v>
      </c>
      <c r="C458" s="1">
        <v>17</v>
      </c>
      <c r="D458" s="1">
        <v>26</v>
      </c>
      <c r="E458" s="1">
        <f>COUNTIFS('SFA-School Level'!$C:$C,$A458)</f>
        <v>1</v>
      </c>
    </row>
    <row r="459" spans="1:5" x14ac:dyDescent="0.25">
      <c r="A459" s="1">
        <v>520060</v>
      </c>
      <c r="B459" s="1" t="s">
        <v>478</v>
      </c>
      <c r="C459" s="1">
        <v>5</v>
      </c>
      <c r="D459" s="1">
        <v>11</v>
      </c>
      <c r="E459" s="1">
        <f>COUNTIFS('SFA-School Level'!$C:$C,$A459)</f>
        <v>1</v>
      </c>
    </row>
    <row r="460" spans="1:5" x14ac:dyDescent="0.25">
      <c r="A460" s="1">
        <v>520080</v>
      </c>
      <c r="B460" s="1" t="s">
        <v>477</v>
      </c>
      <c r="C460" s="1">
        <v>40</v>
      </c>
      <c r="D460" s="1">
        <v>65</v>
      </c>
      <c r="E460" s="1">
        <f>COUNTIFS('SFA-School Level'!$C:$C,$A460)</f>
        <v>1</v>
      </c>
    </row>
    <row r="461" spans="1:5" x14ac:dyDescent="0.25">
      <c r="A461" s="1">
        <v>520090</v>
      </c>
      <c r="B461" s="1" t="s">
        <v>476</v>
      </c>
      <c r="C461" s="1">
        <v>32</v>
      </c>
      <c r="D461" s="1">
        <v>53</v>
      </c>
      <c r="E461" s="1">
        <f>COUNTIFS('SFA-School Level'!$C:$C,$A461)</f>
        <v>1</v>
      </c>
    </row>
    <row r="462" spans="1:5" x14ac:dyDescent="0.25">
      <c r="A462" s="1">
        <v>520110</v>
      </c>
      <c r="B462" s="1" t="s">
        <v>475</v>
      </c>
      <c r="C462" s="1">
        <v>9</v>
      </c>
      <c r="D462" s="1">
        <v>31</v>
      </c>
      <c r="E462" s="1">
        <f>COUNTIFS('SFA-School Level'!$C:$C,$A462)</f>
        <v>1</v>
      </c>
    </row>
    <row r="463" spans="1:5" x14ac:dyDescent="0.25">
      <c r="A463" s="1">
        <v>520120</v>
      </c>
      <c r="B463" s="1" t="s">
        <v>474</v>
      </c>
      <c r="C463" s="1">
        <v>13</v>
      </c>
      <c r="D463" s="1">
        <v>16</v>
      </c>
      <c r="E463" s="1">
        <f>COUNTIFS('SFA-School Level'!$C:$C,$A463)</f>
        <v>1</v>
      </c>
    </row>
    <row r="464" spans="1:5" x14ac:dyDescent="0.25">
      <c r="A464" s="1">
        <v>540010</v>
      </c>
      <c r="B464" s="1" t="s">
        <v>365</v>
      </c>
      <c r="C464" s="1">
        <v>166</v>
      </c>
      <c r="D464" s="1">
        <v>214</v>
      </c>
      <c r="E464" s="1">
        <f>COUNTIFS('SFA-School Level'!$C:$C,$A464)</f>
        <v>1</v>
      </c>
    </row>
    <row r="465" spans="1:5" x14ac:dyDescent="0.25">
      <c r="A465" s="1">
        <v>540030</v>
      </c>
      <c r="B465" s="1" t="s">
        <v>366</v>
      </c>
      <c r="C465" s="1">
        <v>110</v>
      </c>
      <c r="D465" s="1">
        <v>137</v>
      </c>
      <c r="E465" s="1">
        <f>COUNTIFS('SFA-School Level'!$C:$C,$A465)</f>
        <v>1</v>
      </c>
    </row>
    <row r="466" spans="1:5" x14ac:dyDescent="0.25">
      <c r="A466" s="1">
        <v>540040</v>
      </c>
      <c r="B466" s="1" t="s">
        <v>473</v>
      </c>
      <c r="C466" s="1">
        <v>75</v>
      </c>
      <c r="D466" s="1">
        <v>94</v>
      </c>
      <c r="E466" s="1">
        <f>COUNTIFS('SFA-School Level'!$C:$C,$A466)</f>
        <v>1</v>
      </c>
    </row>
    <row r="467" spans="1:5" x14ac:dyDescent="0.25">
      <c r="A467" s="1">
        <v>550010</v>
      </c>
      <c r="B467" s="1" t="s">
        <v>150</v>
      </c>
      <c r="C467" s="1">
        <v>277</v>
      </c>
      <c r="D467" s="1">
        <v>342</v>
      </c>
      <c r="E467" s="1">
        <f>COUNTIFS('SFA-School Level'!$C:$C,$A467)</f>
        <v>1</v>
      </c>
    </row>
    <row r="468" spans="1:5" x14ac:dyDescent="0.25">
      <c r="A468" s="1">
        <v>980000</v>
      </c>
      <c r="B468" s="1" t="s">
        <v>303</v>
      </c>
      <c r="C468" s="1">
        <v>163</v>
      </c>
      <c r="D468" s="1">
        <v>354</v>
      </c>
      <c r="E468" s="1">
        <f>COUNTIFS('SFA-School Level'!$C:$C,$A468)</f>
        <v>1</v>
      </c>
    </row>
  </sheetData>
  <autoFilter ref="A1:E468" xr:uid="{64B4FF45-F88A-421F-A5A5-550B73BB0E83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LEA-District wide</vt:lpstr>
      <vt:lpstr>SFA-School Level</vt:lpstr>
      <vt:lpstr>NslpCepGroups</vt:lpstr>
      <vt:lpstr>GroupData</vt:lpstr>
      <vt:lpstr>cfg</vt:lpstr>
      <vt:lpstr>CEPIdentifiedStudentsSummary</vt:lpstr>
      <vt:lpstr>_cepBaseYr</vt:lpstr>
      <vt:lpstr>'LEA-District wide'!Print_Titles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Sara (MDE)</dc:creator>
  <cp:lastModifiedBy>Simien, Samantha S (EED)</cp:lastModifiedBy>
  <cp:lastPrinted>2019-07-15T17:34:26Z</cp:lastPrinted>
  <dcterms:created xsi:type="dcterms:W3CDTF">2019-04-15T17:51:01Z</dcterms:created>
  <dcterms:modified xsi:type="dcterms:W3CDTF">2023-05-01T23:57:16Z</dcterms:modified>
</cp:coreProperties>
</file>